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uario\Desktop\PUCV\1. Empresas\Colegio Piramides\"/>
    </mc:Choice>
  </mc:AlternateContent>
  <xr:revisionPtr revIDLastSave="0" documentId="13_ncr:1_{C8A0B706-95AC-494C-85F5-87F56C5FED40}" xr6:coauthVersionLast="47" xr6:coauthVersionMax="47" xr10:uidLastSave="{00000000-0000-0000-0000-000000000000}"/>
  <bookViews>
    <workbookView xWindow="948" yWindow="1140" windowWidth="21600" windowHeight="11232" tabRatio="500" xr2:uid="{00000000-000D-0000-FFFF-FFFF00000000}"/>
  </bookViews>
  <sheets>
    <sheet name="Presupuesto " sheetId="11" r:id="rId1"/>
    <sheet name="Cronograma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1" l="1"/>
  <c r="H24" i="11"/>
  <c r="I24" i="11"/>
  <c r="I27" i="11"/>
  <c r="H26" i="11"/>
  <c r="I26" i="11" s="1"/>
  <c r="H25" i="11"/>
  <c r="I25" i="11" s="1"/>
  <c r="I15" i="11"/>
  <c r="I14" i="11"/>
  <c r="I16" i="11" s="1"/>
  <c r="H46" i="11"/>
  <c r="I39" i="11"/>
  <c r="I37" i="11"/>
  <c r="I22" i="11" l="1"/>
  <c r="H43" i="11"/>
  <c r="I31" i="11"/>
  <c r="I32" i="11"/>
  <c r="I33" i="11"/>
  <c r="I34" i="11"/>
  <c r="I30" i="11"/>
  <c r="I18" i="11"/>
  <c r="I23" i="11"/>
  <c r="I19" i="11"/>
  <c r="I20" i="11" l="1"/>
  <c r="I35" i="11"/>
  <c r="I28" i="11"/>
  <c r="I38" i="11"/>
  <c r="I40" i="11" s="1"/>
  <c r="I41" i="11" l="1"/>
  <c r="I42" i="11" s="1"/>
  <c r="H44" i="11" s="1"/>
  <c r="H47" i="11" s="1"/>
  <c r="F47" i="11" l="1"/>
  <c r="F4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764366E2-0344-5147-9587-94EED92EA0E2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38D4396F-FA7E-3643-A275-F492920DAAE9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37" authorId="1" shapeId="0" xr:uid="{4740169F-92E8-4013-86D3-C30039077DA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</commentList>
</comments>
</file>

<file path=xl/sharedStrings.xml><?xml version="1.0" encoding="utf-8"?>
<sst xmlns="http://schemas.openxmlformats.org/spreadsheetml/2006/main" count="107" uniqueCount="86">
  <si>
    <t>Consultor:</t>
  </si>
  <si>
    <t>CECO:</t>
  </si>
  <si>
    <t>Nombre y tipo del Programa:</t>
  </si>
  <si>
    <t>Cliente (Nombre - Nuevo):</t>
  </si>
  <si>
    <t>Zona-Ciudad-País / Fecha Inicio - Término</t>
  </si>
  <si>
    <t>Fecha:</t>
  </si>
  <si>
    <t>Hrs/curso:</t>
  </si>
  <si>
    <t>Nº Total Alumnos:</t>
  </si>
  <si>
    <t>EXT</t>
  </si>
  <si>
    <t>Otro Overhead</t>
  </si>
  <si>
    <t>Tipo de Programa:</t>
  </si>
  <si>
    <t>Valor UF</t>
  </si>
  <si>
    <t>ITEM 2: MATERIALES DE CLASES</t>
  </si>
  <si>
    <t>VALORES TOTALES</t>
  </si>
  <si>
    <t>VALORES</t>
  </si>
  <si>
    <t>Sala</t>
  </si>
  <si>
    <t>DESCRIPCIÓN</t>
  </si>
  <si>
    <t>CANTIDAD</t>
  </si>
  <si>
    <t xml:space="preserve">UTILIDAD FINAL: </t>
  </si>
  <si>
    <t>INT</t>
  </si>
  <si>
    <t xml:space="preserve">PERSONAL </t>
  </si>
  <si>
    <t>Set Botellas de Agua</t>
  </si>
  <si>
    <t>Sala PUCV</t>
  </si>
  <si>
    <t>KIT</t>
  </si>
  <si>
    <t>Certificados</t>
  </si>
  <si>
    <t>UF X HORA</t>
  </si>
  <si>
    <t>Valor por sesión</t>
  </si>
  <si>
    <t>Royalty: PUCV</t>
  </si>
  <si>
    <t>Total Gastos</t>
  </si>
  <si>
    <t>Flujo Bruto (Utilidad Bruta)</t>
  </si>
  <si>
    <t>TOTAL ITEM 4</t>
  </si>
  <si>
    <t>ITEM 3:  SALAS  Y COFFE</t>
  </si>
  <si>
    <t>ITEM 4:COSTO KIFK OFF / COSTO CEREMONIA</t>
  </si>
  <si>
    <t>ITEM 5: OTROS COSTOS</t>
  </si>
  <si>
    <t>TOTAL ITEM 5</t>
  </si>
  <si>
    <t>TOTAL ITEM 1</t>
  </si>
  <si>
    <t>VALOR PROYECTO</t>
  </si>
  <si>
    <t>Comisión consultor</t>
  </si>
  <si>
    <t>Maestro de Ceremónia</t>
  </si>
  <si>
    <t>Fotógrafo</t>
  </si>
  <si>
    <t>Auditorio / Sala</t>
  </si>
  <si>
    <t>Asiste de Ceremonia</t>
  </si>
  <si>
    <t>N° HORAS</t>
  </si>
  <si>
    <t>VIÁTICOS</t>
  </si>
  <si>
    <t>Materiales</t>
  </si>
  <si>
    <t>Coffee Break</t>
  </si>
  <si>
    <t>ITEM 1: COSTO DE ACADEMICOS Y DOCENCIA</t>
  </si>
  <si>
    <t xml:space="preserve">Flujo Neto </t>
  </si>
  <si>
    <t>Temática</t>
  </si>
  <si>
    <t>Docente</t>
  </si>
  <si>
    <t>Horario</t>
  </si>
  <si>
    <t>N° Clase</t>
  </si>
  <si>
    <t>Modalidad</t>
  </si>
  <si>
    <t>Fecha</t>
  </si>
  <si>
    <t xml:space="preserve">PRESUPUESTO PUCV </t>
  </si>
  <si>
    <t>movilización</t>
  </si>
  <si>
    <t xml:space="preserve"> Lápiz - Cuaderno</t>
  </si>
  <si>
    <t>Almuerzo</t>
  </si>
  <si>
    <t>Sala extra de trabajo para reunión</t>
  </si>
  <si>
    <t>Sala para que UTP se reuna (10:00 a 16:30)</t>
  </si>
  <si>
    <t>Cocktail</t>
  </si>
  <si>
    <t>Físicos</t>
  </si>
  <si>
    <t>Asistente de Lista</t>
  </si>
  <si>
    <t>Estrategias metodológicas para desarrollar actividades de clase</t>
  </si>
  <si>
    <t>Planificación y evaluación invertida</t>
  </si>
  <si>
    <t>El Profesor Jefe como Líder Pedagógico de su Curso</t>
  </si>
  <si>
    <t>Óscar Valenzuela Flores</t>
  </si>
  <si>
    <t>Karen Brito Calderón</t>
  </si>
  <si>
    <t>10:00 a 16:30</t>
  </si>
  <si>
    <t>Presencial</t>
  </si>
  <si>
    <t>Camila Grez</t>
  </si>
  <si>
    <t>Nuevo</t>
  </si>
  <si>
    <t>Colegio Piramides</t>
  </si>
  <si>
    <t>V región</t>
  </si>
  <si>
    <t>6-1-25 al 8-1-25</t>
  </si>
  <si>
    <t>Curso</t>
  </si>
  <si>
    <t xml:space="preserve">Liderazgo y Metodologías Educativas para el Profesor Jefe
</t>
  </si>
  <si>
    <t>Nota: Clases presenciales en PUCV V región</t>
  </si>
  <si>
    <t>almuerzo se incluye docente (L 30 M 30 M 45)</t>
  </si>
  <si>
    <t>carpeta</t>
  </si>
  <si>
    <t>se incluye docente (L 30 M 30)</t>
  </si>
  <si>
    <t>55 personas día Miércoles 16:30 + champagne o vino</t>
  </si>
  <si>
    <t>se incluye docente ( M 51)</t>
  </si>
  <si>
    <t>Docente Karen</t>
  </si>
  <si>
    <t xml:space="preserve">Docente Oscar </t>
  </si>
  <si>
    <t xml:space="preserve"> botellas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</si>
</sst>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&quot;$&quot;* #,##0.00_-;\-&quot;$&quot;* #,##0.00_-;_-&quot;$&quot;* &quot;-&quot;_-;_-@_-"/>
    <numFmt numFmtId="166" formatCode="[$-F800]dddd\,\ mmmm\ dd\,\ yyyy"/>
    <numFmt numFmtId="167" formatCode="[$-F400]h:mm:ss\ AM/PM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0"/>
      <name val="Calibri"/>
      <family val="2"/>
    </font>
    <font>
      <b/>
      <sz val="20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indexed="8"/>
      <name val="Calibri (Cuerpo)"/>
    </font>
    <font>
      <sz val="48"/>
      <color theme="1"/>
      <name val="Calibri"/>
      <family val="2"/>
    </font>
    <font>
      <b/>
      <sz val="2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4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/>
    <xf numFmtId="14" fontId="9" fillId="0" borderId="21" xfId="0" applyNumberFormat="1" applyFont="1" applyFill="1" applyBorder="1" applyAlignment="1">
      <alignment horizontal="left" vertical="center"/>
    </xf>
    <xf numFmtId="0" fontId="11" fillId="2" borderId="26" xfId="0" applyFont="1" applyFill="1" applyBorder="1"/>
    <xf numFmtId="38" fontId="8" fillId="2" borderId="5" xfId="0" applyNumberFormat="1" applyFont="1" applyFill="1" applyBorder="1" applyAlignment="1">
      <alignment horizontal="center"/>
    </xf>
    <xf numFmtId="14" fontId="9" fillId="0" borderId="27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4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7" xfId="0" applyFont="1" applyFill="1" applyBorder="1"/>
    <xf numFmtId="38" fontId="9" fillId="0" borderId="15" xfId="0" applyNumberFormat="1" applyFont="1" applyFill="1" applyBorder="1" applyAlignment="1">
      <alignment horizontal="left" vertical="center"/>
    </xf>
    <xf numFmtId="38" fontId="9" fillId="0" borderId="3" xfId="0" applyNumberFormat="1" applyFont="1" applyFill="1" applyBorder="1" applyAlignment="1">
      <alignment horizontal="left" vertical="center"/>
    </xf>
    <xf numFmtId="38" fontId="15" fillId="2" borderId="43" xfId="0" applyNumberFormat="1" applyFont="1" applyFill="1" applyBorder="1" applyAlignment="1">
      <alignment vertical="center" wrapText="1"/>
    </xf>
    <xf numFmtId="38" fontId="15" fillId="2" borderId="44" xfId="0" applyNumberFormat="1" applyFont="1" applyFill="1" applyBorder="1" applyAlignment="1">
      <alignment vertical="center"/>
    </xf>
    <xf numFmtId="38" fontId="15" fillId="2" borderId="44" xfId="0" applyNumberFormat="1" applyFont="1" applyFill="1" applyBorder="1" applyAlignment="1">
      <alignment vertical="center" wrapText="1"/>
    </xf>
    <xf numFmtId="0" fontId="15" fillId="2" borderId="44" xfId="0" applyFont="1" applyFill="1" applyBorder="1"/>
    <xf numFmtId="0" fontId="15" fillId="2" borderId="45" xfId="0" applyFont="1" applyFill="1" applyBorder="1"/>
    <xf numFmtId="0" fontId="19" fillId="0" borderId="0" xfId="0" applyFont="1"/>
    <xf numFmtId="164" fontId="10" fillId="8" borderId="30" xfId="169" applyFont="1" applyFill="1" applyBorder="1" applyAlignment="1">
      <alignment horizontal="center"/>
    </xf>
    <xf numFmtId="164" fontId="10" fillId="8" borderId="25" xfId="169" applyFont="1" applyFill="1" applyBorder="1" applyAlignment="1">
      <alignment horizontal="center"/>
    </xf>
    <xf numFmtId="164" fontId="10" fillId="9" borderId="27" xfId="169" applyFont="1" applyFill="1" applyBorder="1" applyAlignment="1">
      <alignment horizontal="center"/>
    </xf>
    <xf numFmtId="164" fontId="20" fillId="2" borderId="2" xfId="169" applyFont="1" applyFill="1" applyBorder="1" applyAlignment="1">
      <alignment horizontal="center"/>
    </xf>
    <xf numFmtId="164" fontId="20" fillId="2" borderId="21" xfId="169" applyFont="1" applyFill="1" applyBorder="1" applyAlignment="1">
      <alignment horizontal="center"/>
    </xf>
    <xf numFmtId="164" fontId="20" fillId="2" borderId="5" xfId="169" applyFont="1" applyFill="1" applyBorder="1" applyAlignment="1">
      <alignment horizontal="center"/>
    </xf>
    <xf numFmtId="164" fontId="20" fillId="2" borderId="27" xfId="169" applyFont="1" applyFill="1" applyBorder="1" applyAlignment="1">
      <alignment horizontal="center"/>
    </xf>
    <xf numFmtId="164" fontId="20" fillId="2" borderId="7" xfId="169" applyFont="1" applyFill="1" applyBorder="1" applyAlignment="1">
      <alignment horizontal="center"/>
    </xf>
    <xf numFmtId="164" fontId="20" fillId="2" borderId="4" xfId="169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1" xfId="169" applyFont="1" applyFill="1" applyBorder="1" applyAlignment="1">
      <alignment horizontal="center"/>
    </xf>
    <xf numFmtId="0" fontId="25" fillId="12" borderId="15" xfId="0" applyFont="1" applyFill="1" applyBorder="1"/>
    <xf numFmtId="164" fontId="26" fillId="12" borderId="20" xfId="169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55" xfId="169" applyFont="1" applyFill="1" applyBorder="1" applyAlignment="1">
      <alignment horizontal="center"/>
    </xf>
    <xf numFmtId="0" fontId="13" fillId="3" borderId="31" xfId="0" applyFont="1" applyFill="1" applyBorder="1"/>
    <xf numFmtId="0" fontId="0" fillId="0" borderId="56" xfId="0" applyBorder="1"/>
    <xf numFmtId="0" fontId="4" fillId="0" borderId="56" xfId="0" applyFont="1" applyBorder="1"/>
    <xf numFmtId="0" fontId="27" fillId="12" borderId="57" xfId="0" applyFont="1" applyFill="1" applyBorder="1" applyAlignment="1">
      <alignment horizontal="center"/>
    </xf>
    <xf numFmtId="0" fontId="27" fillId="12" borderId="58" xfId="0" applyFont="1" applyFill="1" applyBorder="1" applyAlignment="1">
      <alignment horizontal="center"/>
    </xf>
    <xf numFmtId="0" fontId="27" fillId="12" borderId="59" xfId="0" applyFont="1" applyFill="1" applyBorder="1" applyAlignment="1">
      <alignment horizontal="center"/>
    </xf>
    <xf numFmtId="0" fontId="0" fillId="0" borderId="60" xfId="0" applyBorder="1"/>
    <xf numFmtId="0" fontId="4" fillId="0" borderId="61" xfId="0" applyFont="1" applyBorder="1"/>
    <xf numFmtId="166" fontId="4" fillId="0" borderId="56" xfId="0" applyNumberFormat="1" applyFont="1" applyBorder="1"/>
    <xf numFmtId="167" fontId="4" fillId="0" borderId="56" xfId="0" applyNumberFormat="1" applyFont="1" applyBorder="1"/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0" borderId="62" xfId="0" applyBorder="1"/>
    <xf numFmtId="0" fontId="0" fillId="0" borderId="63" xfId="0" applyBorder="1"/>
    <xf numFmtId="0" fontId="4" fillId="0" borderId="63" xfId="0" applyFont="1" applyBorder="1"/>
    <xf numFmtId="167" fontId="4" fillId="0" borderId="63" xfId="0" applyNumberFormat="1" applyFont="1" applyBorder="1"/>
    <xf numFmtId="166" fontId="4" fillId="0" borderId="63" xfId="0" applyNumberFormat="1" applyFont="1" applyBorder="1"/>
    <xf numFmtId="0" fontId="4" fillId="0" borderId="64" xfId="0" applyFont="1" applyBorder="1"/>
    <xf numFmtId="0" fontId="21" fillId="2" borderId="1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13" fillId="3" borderId="4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164" fontId="23" fillId="4" borderId="48" xfId="0" applyNumberFormat="1" applyFont="1" applyFill="1" applyBorder="1" applyAlignment="1">
      <alignment horizontal="center"/>
    </xf>
    <xf numFmtId="0" fontId="23" fillId="4" borderId="54" xfId="0" applyFont="1" applyFill="1" applyBorder="1" applyAlignment="1">
      <alignment horizontal="center"/>
    </xf>
    <xf numFmtId="9" fontId="12" fillId="4" borderId="49" xfId="170" applyFont="1" applyFill="1" applyBorder="1" applyAlignment="1">
      <alignment horizontal="center"/>
    </xf>
    <xf numFmtId="9" fontId="12" fillId="4" borderId="24" xfId="17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9" fontId="11" fillId="11" borderId="11" xfId="0" applyNumberFormat="1" applyFont="1" applyFill="1" applyBorder="1" applyAlignment="1">
      <alignment horizontal="center"/>
    </xf>
    <xf numFmtId="9" fontId="11" fillId="11" borderId="15" xfId="0" applyNumberFormat="1" applyFont="1" applyFill="1" applyBorder="1" applyAlignment="1">
      <alignment horizontal="center"/>
    </xf>
    <xf numFmtId="9" fontId="11" fillId="2" borderId="1" xfId="0" applyNumberFormat="1" applyFont="1" applyFill="1" applyBorder="1" applyAlignment="1">
      <alignment horizontal="center"/>
    </xf>
    <xf numFmtId="9" fontId="11" fillId="2" borderId="3" xfId="0" applyNumberFormat="1" applyFont="1" applyFill="1" applyBorder="1" applyAlignment="1">
      <alignment horizontal="center"/>
    </xf>
    <xf numFmtId="0" fontId="24" fillId="7" borderId="23" xfId="0" applyFont="1" applyFill="1" applyBorder="1" applyAlignment="1">
      <alignment horizontal="left"/>
    </xf>
    <xf numFmtId="0" fontId="24" fillId="7" borderId="49" xfId="0" applyFont="1" applyFill="1" applyBorder="1" applyAlignment="1">
      <alignment horizontal="left"/>
    </xf>
    <xf numFmtId="0" fontId="24" fillId="7" borderId="24" xfId="0" applyFont="1" applyFill="1" applyBorder="1" applyAlignment="1">
      <alignment horizontal="left"/>
    </xf>
    <xf numFmtId="164" fontId="10" fillId="11" borderId="46" xfId="169" applyFont="1" applyFill="1" applyBorder="1" applyAlignment="1">
      <alignment horizontal="center"/>
    </xf>
    <xf numFmtId="164" fontId="10" fillId="11" borderId="52" xfId="169" applyFont="1" applyFill="1" applyBorder="1" applyAlignment="1">
      <alignment horizontal="center"/>
    </xf>
    <xf numFmtId="164" fontId="10" fillId="2" borderId="1" xfId="169" applyFont="1" applyFill="1" applyBorder="1" applyAlignment="1">
      <alignment horizontal="center"/>
    </xf>
    <xf numFmtId="164" fontId="10" fillId="2" borderId="53" xfId="169" applyFont="1" applyFill="1" applyBorder="1" applyAlignment="1">
      <alignment horizontal="center"/>
    </xf>
    <xf numFmtId="0" fontId="12" fillId="4" borderId="23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left"/>
    </xf>
    <xf numFmtId="38" fontId="9" fillId="3" borderId="0" xfId="0" applyNumberFormat="1" applyFont="1" applyFill="1" applyBorder="1" applyAlignment="1">
      <alignment horizontal="left" vertical="top"/>
    </xf>
    <xf numFmtId="38" fontId="9" fillId="3" borderId="8" xfId="0" applyNumberFormat="1" applyFont="1" applyFill="1" applyBorder="1" applyAlignment="1">
      <alignment horizontal="left" vertical="top"/>
    </xf>
    <xf numFmtId="38" fontId="9" fillId="3" borderId="18" xfId="0" applyNumberFormat="1" applyFont="1" applyFill="1" applyBorder="1" applyAlignment="1">
      <alignment horizontal="left" vertical="top"/>
    </xf>
    <xf numFmtId="38" fontId="9" fillId="3" borderId="10" xfId="0" applyNumberFormat="1" applyFont="1" applyFill="1" applyBorder="1" applyAlignment="1">
      <alignment horizontal="left" vertical="top"/>
    </xf>
    <xf numFmtId="0" fontId="24" fillId="5" borderId="22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/>
    </xf>
    <xf numFmtId="0" fontId="9" fillId="0" borderId="37" xfId="0" applyNumberFormat="1" applyFont="1" applyFill="1" applyBorder="1" applyAlignment="1">
      <alignment horizontal="center" vertical="center"/>
    </xf>
    <xf numFmtId="0" fontId="9" fillId="0" borderId="38" xfId="0" applyNumberFormat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38" fontId="8" fillId="9" borderId="23" xfId="0" applyNumberFormat="1" applyFont="1" applyFill="1" applyBorder="1" applyAlignment="1">
      <alignment horizontal="center" vertical="center"/>
    </xf>
    <xf numFmtId="38" fontId="8" fillId="9" borderId="49" xfId="0" applyNumberFormat="1" applyFont="1" applyFill="1" applyBorder="1" applyAlignment="1">
      <alignment horizontal="center" vertical="center"/>
    </xf>
    <xf numFmtId="38" fontId="8" fillId="9" borderId="24" xfId="0" applyNumberFormat="1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left"/>
    </xf>
    <xf numFmtId="0" fontId="24" fillId="7" borderId="50" xfId="0" applyFont="1" applyFill="1" applyBorder="1" applyAlignment="1">
      <alignment horizontal="left"/>
    </xf>
    <xf numFmtId="0" fontId="24" fillId="7" borderId="29" xfId="0" applyFont="1" applyFill="1" applyBorder="1" applyAlignment="1">
      <alignment horizontal="left"/>
    </xf>
    <xf numFmtId="38" fontId="8" fillId="9" borderId="9" xfId="0" applyNumberFormat="1" applyFont="1" applyFill="1" applyBorder="1" applyAlignment="1">
      <alignment horizontal="center" vertical="center"/>
    </xf>
    <xf numFmtId="38" fontId="8" fillId="9" borderId="18" xfId="0" applyNumberFormat="1" applyFont="1" applyFill="1" applyBorder="1" applyAlignment="1">
      <alignment horizontal="center" vertical="center"/>
    </xf>
    <xf numFmtId="38" fontId="8" fillId="9" borderId="5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4" fillId="6" borderId="34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24" fillId="10" borderId="47" xfId="0" applyFont="1" applyFill="1" applyBorder="1" applyAlignment="1">
      <alignment horizontal="left"/>
    </xf>
    <xf numFmtId="0" fontId="24" fillId="10" borderId="15" xfId="0" applyFont="1" applyFill="1" applyBorder="1" applyAlignment="1">
      <alignment horizontal="left"/>
    </xf>
    <xf numFmtId="38" fontId="9" fillId="0" borderId="14" xfId="0" applyNumberFormat="1" applyFont="1" applyFill="1" applyBorder="1" applyAlignment="1">
      <alignment horizontal="center" vertical="center" wrapText="1"/>
    </xf>
    <xf numFmtId="38" fontId="9" fillId="0" borderId="39" xfId="0" applyNumberFormat="1" applyFont="1" applyFill="1" applyBorder="1" applyAlignment="1">
      <alignment horizontal="center" vertical="center" wrapText="1"/>
    </xf>
    <xf numFmtId="38" fontId="9" fillId="0" borderId="16" xfId="0" applyNumberFormat="1" applyFont="1" applyFill="1" applyBorder="1" applyAlignment="1">
      <alignment horizontal="center" vertical="center"/>
    </xf>
    <xf numFmtId="38" fontId="9" fillId="0" borderId="40" xfId="0" applyNumberFormat="1" applyFont="1" applyFill="1" applyBorder="1" applyAlignment="1">
      <alignment horizontal="center" vertical="center"/>
    </xf>
    <xf numFmtId="38" fontId="9" fillId="0" borderId="1" xfId="0" applyNumberFormat="1" applyFont="1" applyFill="1" applyBorder="1" applyAlignment="1">
      <alignment horizontal="center" vertical="center"/>
    </xf>
    <xf numFmtId="14" fontId="9" fillId="0" borderId="14" xfId="0" applyNumberFormat="1" applyFont="1" applyFill="1" applyBorder="1" applyAlignment="1">
      <alignment horizontal="center" vertical="center"/>
    </xf>
    <xf numFmtId="14" fontId="9" fillId="0" borderId="39" xfId="0" applyNumberFormat="1" applyFont="1" applyFill="1" applyBorder="1" applyAlignment="1">
      <alignment horizontal="center" vertical="center"/>
    </xf>
    <xf numFmtId="165" fontId="9" fillId="0" borderId="16" xfId="169" applyNumberFormat="1" applyFont="1" applyFill="1" applyBorder="1" applyAlignment="1">
      <alignment horizontal="left" vertical="center"/>
    </xf>
    <xf numFmtId="165" fontId="9" fillId="0" borderId="40" xfId="169" applyNumberFormat="1" applyFont="1" applyFill="1" applyBorder="1" applyAlignment="1">
      <alignment horizontal="left" vertical="center"/>
    </xf>
    <xf numFmtId="38" fontId="9" fillId="0" borderId="41" xfId="0" applyNumberFormat="1" applyFont="1" applyFill="1" applyBorder="1" applyAlignment="1">
      <alignment horizontal="center" vertical="center"/>
    </xf>
    <xf numFmtId="38" fontId="9" fillId="0" borderId="42" xfId="0" applyNumberFormat="1" applyFont="1" applyFill="1" applyBorder="1" applyAlignment="1">
      <alignment horizontal="center" vertical="center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Moneda [0]" xfId="169" builtinId="7"/>
    <cellStyle name="Normal" xfId="0" builtinId="0"/>
    <cellStyle name="Porcentaje" xfId="17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8DFC-3B58-5D45-B1BA-80E5ABBCC925}">
  <dimension ref="B1:I54"/>
  <sheetViews>
    <sheetView showGridLines="0" tabSelected="1" topLeftCell="A25" zoomScale="40" zoomScaleNormal="40" workbookViewId="0">
      <selection activeCell="F46" sqref="F46:G46"/>
    </sheetView>
  </sheetViews>
  <sheetFormatPr baseColWidth="10" defaultColWidth="38.69921875" defaultRowHeight="34.049999999999997" customHeight="1"/>
  <cols>
    <col min="1" max="2" width="14.796875" customWidth="1"/>
    <col min="3" max="3" width="26.796875" customWidth="1"/>
    <col min="4" max="4" width="87.296875" bestFit="1" customWidth="1"/>
    <col min="5" max="5" width="62.69921875" customWidth="1"/>
    <col min="6" max="6" width="55.59765625" bestFit="1" customWidth="1"/>
    <col min="7" max="7" width="55.59765625" customWidth="1"/>
    <col min="8" max="8" width="32.59765625" bestFit="1" customWidth="1"/>
    <col min="9" max="9" width="38.5" customWidth="1"/>
  </cols>
  <sheetData>
    <row r="1" spans="3:9" ht="34.049999999999997" customHeight="1" thickBot="1"/>
    <row r="2" spans="3:9" ht="51" customHeight="1" thickBot="1">
      <c r="D2" s="115" t="s">
        <v>54</v>
      </c>
      <c r="E2" s="116"/>
      <c r="F2" s="116"/>
      <c r="G2" s="116"/>
      <c r="H2" s="117"/>
      <c r="I2" s="118"/>
    </row>
    <row r="3" spans="3:9" ht="34.049999999999997" customHeight="1">
      <c r="C3" s="10"/>
      <c r="D3" s="19" t="s">
        <v>1</v>
      </c>
      <c r="E3" s="100"/>
      <c r="F3" s="100"/>
      <c r="G3" s="101"/>
      <c r="H3" s="94" t="s">
        <v>77</v>
      </c>
      <c r="I3" s="95"/>
    </row>
    <row r="4" spans="3:9" ht="63" customHeight="1">
      <c r="D4" s="20" t="s">
        <v>2</v>
      </c>
      <c r="E4" s="121" t="s">
        <v>76</v>
      </c>
      <c r="F4" s="121"/>
      <c r="G4" s="122"/>
      <c r="H4" s="94"/>
      <c r="I4" s="95"/>
    </row>
    <row r="5" spans="3:9" ht="34.049999999999997" customHeight="1">
      <c r="D5" s="20" t="s">
        <v>10</v>
      </c>
      <c r="E5" s="123" t="s">
        <v>75</v>
      </c>
      <c r="F5" s="123"/>
      <c r="G5" s="124"/>
      <c r="H5" s="94"/>
      <c r="I5" s="95"/>
    </row>
    <row r="6" spans="3:9" ht="34.049999999999997" customHeight="1">
      <c r="D6" s="20" t="s">
        <v>3</v>
      </c>
      <c r="E6" s="17" t="s">
        <v>72</v>
      </c>
      <c r="F6" s="125" t="s">
        <v>71</v>
      </c>
      <c r="G6" s="124"/>
      <c r="H6" s="94"/>
      <c r="I6" s="95"/>
    </row>
    <row r="7" spans="3:9" ht="34.049999999999997" customHeight="1">
      <c r="D7" s="20" t="s">
        <v>4</v>
      </c>
      <c r="E7" s="18" t="s">
        <v>73</v>
      </c>
      <c r="F7" s="125" t="s">
        <v>74</v>
      </c>
      <c r="G7" s="124"/>
      <c r="H7" s="94"/>
      <c r="I7" s="95"/>
    </row>
    <row r="8" spans="3:9" ht="34.049999999999997" customHeight="1" thickBot="1">
      <c r="D8" s="21" t="s">
        <v>0</v>
      </c>
      <c r="E8" s="123" t="s">
        <v>70</v>
      </c>
      <c r="F8" s="123"/>
      <c r="G8" s="124"/>
      <c r="H8" s="96"/>
      <c r="I8" s="97"/>
    </row>
    <row r="9" spans="3:9" ht="34.049999999999997" customHeight="1">
      <c r="D9" s="22" t="s">
        <v>5</v>
      </c>
      <c r="E9" s="126">
        <v>45621</v>
      </c>
      <c r="F9" s="126"/>
      <c r="G9" s="127"/>
      <c r="H9" s="42" t="s">
        <v>36</v>
      </c>
      <c r="I9" s="43">
        <v>8244000</v>
      </c>
    </row>
    <row r="10" spans="3:9" ht="34.049999999999997" customHeight="1">
      <c r="D10" s="22" t="s">
        <v>11</v>
      </c>
      <c r="E10" s="128">
        <v>38185</v>
      </c>
      <c r="F10" s="128"/>
      <c r="G10" s="129"/>
      <c r="H10" s="15"/>
      <c r="I10" s="6"/>
    </row>
    <row r="11" spans="3:9" ht="34.049999999999997" customHeight="1">
      <c r="D11" s="22" t="s">
        <v>6</v>
      </c>
      <c r="E11" s="123">
        <v>15</v>
      </c>
      <c r="F11" s="123"/>
      <c r="G11" s="124"/>
      <c r="H11" s="15"/>
      <c r="I11" s="6"/>
    </row>
    <row r="12" spans="3:9" ht="34.049999999999997" customHeight="1">
      <c r="D12" s="23" t="s">
        <v>7</v>
      </c>
      <c r="E12" s="130">
        <v>25</v>
      </c>
      <c r="F12" s="130"/>
      <c r="G12" s="131"/>
      <c r="H12" s="16"/>
      <c r="I12" s="9"/>
    </row>
    <row r="13" spans="3:9" ht="34.049999999999997" customHeight="1">
      <c r="D13" s="47" t="s">
        <v>46</v>
      </c>
      <c r="E13" s="34" t="s">
        <v>20</v>
      </c>
      <c r="F13" s="14" t="s">
        <v>25</v>
      </c>
      <c r="G13" s="14" t="s">
        <v>42</v>
      </c>
      <c r="H13" s="34" t="s">
        <v>43</v>
      </c>
      <c r="I13" s="35" t="s">
        <v>13</v>
      </c>
    </row>
    <row r="14" spans="3:9" ht="34.049999999999997" customHeight="1">
      <c r="D14" s="5" t="s">
        <v>83</v>
      </c>
      <c r="E14" s="2" t="s">
        <v>19</v>
      </c>
      <c r="F14" s="4">
        <v>2</v>
      </c>
      <c r="G14" s="4">
        <v>5</v>
      </c>
      <c r="H14" s="28">
        <v>0</v>
      </c>
      <c r="I14" s="29">
        <f>((G14*F14)*E$10)+H14</f>
        <v>381850</v>
      </c>
    </row>
    <row r="15" spans="3:9" ht="34.049999999999997" customHeight="1">
      <c r="D15" s="5" t="s">
        <v>84</v>
      </c>
      <c r="E15" s="2" t="s">
        <v>8</v>
      </c>
      <c r="F15" s="4">
        <v>2</v>
      </c>
      <c r="G15" s="4">
        <v>10</v>
      </c>
      <c r="H15" s="28">
        <v>0</v>
      </c>
      <c r="I15" s="29">
        <f>((G15*F15)*E$10)+H15</f>
        <v>763700</v>
      </c>
    </row>
    <row r="16" spans="3:9" ht="34.049999999999997" customHeight="1" thickBot="1">
      <c r="D16" s="104" t="s">
        <v>35</v>
      </c>
      <c r="E16" s="105"/>
      <c r="F16" s="105"/>
      <c r="G16" s="105"/>
      <c r="H16" s="106"/>
      <c r="I16" s="27">
        <f>SUM(I14:I15)</f>
        <v>1145550</v>
      </c>
    </row>
    <row r="17" spans="2:9" ht="34.049999999999997" customHeight="1">
      <c r="D17" s="47" t="s">
        <v>12</v>
      </c>
      <c r="E17" s="11" t="s">
        <v>17</v>
      </c>
      <c r="F17" s="102" t="s">
        <v>16</v>
      </c>
      <c r="G17" s="103"/>
      <c r="H17" s="11" t="s">
        <v>14</v>
      </c>
      <c r="I17" s="12" t="s">
        <v>13</v>
      </c>
    </row>
    <row r="18" spans="2:9" ht="34.049999999999997" customHeight="1">
      <c r="D18" s="7" t="s">
        <v>23</v>
      </c>
      <c r="E18" s="8">
        <v>29</v>
      </c>
      <c r="F18" s="71" t="s">
        <v>56</v>
      </c>
      <c r="G18" s="72"/>
      <c r="H18" s="30">
        <v>4500</v>
      </c>
      <c r="I18" s="31">
        <f>H18*E18</f>
        <v>130500</v>
      </c>
    </row>
    <row r="19" spans="2:9" ht="34.049999999999997" customHeight="1">
      <c r="D19" s="7" t="s">
        <v>44</v>
      </c>
      <c r="E19" s="8">
        <v>30</v>
      </c>
      <c r="F19" s="71" t="s">
        <v>79</v>
      </c>
      <c r="G19" s="72"/>
      <c r="H19" s="30">
        <v>1000</v>
      </c>
      <c r="I19" s="31">
        <f>H19*E19</f>
        <v>30000</v>
      </c>
    </row>
    <row r="20" spans="2:9" ht="34.049999999999997" customHeight="1" thickBot="1">
      <c r="D20" s="104" t="s">
        <v>30</v>
      </c>
      <c r="E20" s="105"/>
      <c r="F20" s="105"/>
      <c r="G20" s="105"/>
      <c r="H20" s="106"/>
      <c r="I20" s="27">
        <f>SUM(I18:I19)</f>
        <v>160500</v>
      </c>
    </row>
    <row r="21" spans="2:9" ht="34.049999999999997" customHeight="1">
      <c r="D21" s="47" t="s">
        <v>31</v>
      </c>
      <c r="E21" s="11" t="s">
        <v>17</v>
      </c>
      <c r="F21" s="102" t="s">
        <v>16</v>
      </c>
      <c r="G21" s="103"/>
      <c r="H21" s="11" t="s">
        <v>14</v>
      </c>
      <c r="I21" s="12" t="s">
        <v>13</v>
      </c>
    </row>
    <row r="22" spans="2:9" ht="34.049999999999997" customHeight="1">
      <c r="D22" s="5" t="s">
        <v>58</v>
      </c>
      <c r="E22" s="3">
        <v>1</v>
      </c>
      <c r="F22" s="73" t="s">
        <v>59</v>
      </c>
      <c r="G22" s="74"/>
      <c r="H22" s="28">
        <v>40000</v>
      </c>
      <c r="I22" s="29">
        <f>H22*E22</f>
        <v>40000</v>
      </c>
    </row>
    <row r="23" spans="2:9" ht="34.049999999999997" customHeight="1">
      <c r="D23" s="5" t="s">
        <v>15</v>
      </c>
      <c r="E23" s="3">
        <v>3</v>
      </c>
      <c r="F23" s="73" t="s">
        <v>22</v>
      </c>
      <c r="G23" s="74"/>
      <c r="H23" s="28">
        <v>0</v>
      </c>
      <c r="I23" s="29">
        <f>H23*E23</f>
        <v>0</v>
      </c>
    </row>
    <row r="24" spans="2:9" ht="34.049999999999997" customHeight="1">
      <c r="D24" s="7" t="s">
        <v>60</v>
      </c>
      <c r="E24" s="13">
        <v>1</v>
      </c>
      <c r="F24" s="59" t="s">
        <v>81</v>
      </c>
      <c r="G24" s="60"/>
      <c r="H24" s="30">
        <f>5700*55</f>
        <v>313500</v>
      </c>
      <c r="I24" s="31">
        <f>H24</f>
        <v>313500</v>
      </c>
    </row>
    <row r="25" spans="2:9" ht="34.049999999999997" customHeight="1">
      <c r="D25" s="7" t="s">
        <v>57</v>
      </c>
      <c r="E25" s="13">
        <v>3</v>
      </c>
      <c r="F25" s="57" t="s">
        <v>78</v>
      </c>
      <c r="G25" s="58"/>
      <c r="H25" s="30">
        <f>4000*108</f>
        <v>432000</v>
      </c>
      <c r="I25" s="31">
        <f>H25</f>
        <v>432000</v>
      </c>
    </row>
    <row r="26" spans="2:9" ht="34.049999999999997" customHeight="1">
      <c r="B26" s="24"/>
      <c r="D26" s="7" t="s">
        <v>45</v>
      </c>
      <c r="E26" s="13">
        <v>2</v>
      </c>
      <c r="F26" s="71" t="s">
        <v>80</v>
      </c>
      <c r="G26" s="72"/>
      <c r="H26" s="30">
        <f>4600*60</f>
        <v>276000</v>
      </c>
      <c r="I26" s="31">
        <f>H26</f>
        <v>276000</v>
      </c>
    </row>
    <row r="27" spans="2:9" ht="34.049999999999997" customHeight="1">
      <c r="B27" s="24"/>
      <c r="D27" s="7" t="s">
        <v>45</v>
      </c>
      <c r="E27" s="13">
        <v>1</v>
      </c>
      <c r="F27" s="71" t="s">
        <v>82</v>
      </c>
      <c r="G27" s="72"/>
      <c r="H27" s="32">
        <f>5000*51</f>
        <v>255000</v>
      </c>
      <c r="I27" s="31">
        <f>H27*E27</f>
        <v>255000</v>
      </c>
    </row>
    <row r="28" spans="2:9" ht="34.049999999999997" customHeight="1" thickBot="1">
      <c r="B28" s="24"/>
      <c r="D28" s="104" t="s">
        <v>30</v>
      </c>
      <c r="E28" s="105"/>
      <c r="F28" s="105"/>
      <c r="G28" s="105"/>
      <c r="H28" s="106"/>
      <c r="I28" s="27">
        <f>SUM(I23:I26)</f>
        <v>1021500</v>
      </c>
    </row>
    <row r="29" spans="2:9" ht="33.6" customHeight="1">
      <c r="B29" s="24"/>
      <c r="D29" s="47" t="s">
        <v>32</v>
      </c>
      <c r="E29" s="11" t="s">
        <v>17</v>
      </c>
      <c r="F29" s="69" t="s">
        <v>16</v>
      </c>
      <c r="G29" s="70"/>
      <c r="H29" s="11" t="s">
        <v>14</v>
      </c>
      <c r="I29" s="12" t="s">
        <v>13</v>
      </c>
    </row>
    <row r="30" spans="2:9" ht="33.6" customHeight="1">
      <c r="B30" s="24"/>
      <c r="D30" s="5" t="s">
        <v>38</v>
      </c>
      <c r="E30" s="3">
        <v>0</v>
      </c>
      <c r="F30" s="79"/>
      <c r="G30" s="80"/>
      <c r="H30" s="41">
        <v>0</v>
      </c>
      <c r="I30" s="29">
        <f>H30*E30</f>
        <v>0</v>
      </c>
    </row>
    <row r="31" spans="2:9" ht="33.6" customHeight="1">
      <c r="B31" s="24"/>
      <c r="D31" s="5" t="s">
        <v>55</v>
      </c>
      <c r="E31" s="3">
        <v>1</v>
      </c>
      <c r="F31" s="44"/>
      <c r="G31" s="45"/>
      <c r="H31" s="46">
        <v>40000</v>
      </c>
      <c r="I31" s="29">
        <f t="shared" ref="I31:I34" si="0">H31*E31</f>
        <v>40000</v>
      </c>
    </row>
    <row r="32" spans="2:9" ht="33.6" customHeight="1">
      <c r="B32" s="24"/>
      <c r="D32" s="5" t="s">
        <v>41</v>
      </c>
      <c r="E32" s="3">
        <v>0</v>
      </c>
      <c r="F32" s="39"/>
      <c r="G32" s="40"/>
      <c r="H32" s="32">
        <v>0</v>
      </c>
      <c r="I32" s="29">
        <f t="shared" si="0"/>
        <v>0</v>
      </c>
    </row>
    <row r="33" spans="2:9" ht="33.6" customHeight="1">
      <c r="B33" s="24"/>
      <c r="D33" s="5" t="s">
        <v>39</v>
      </c>
      <c r="E33" s="3">
        <v>0</v>
      </c>
      <c r="F33" s="79"/>
      <c r="G33" s="80"/>
      <c r="H33" s="32">
        <v>0</v>
      </c>
      <c r="I33" s="29">
        <f t="shared" si="0"/>
        <v>0</v>
      </c>
    </row>
    <row r="34" spans="2:9" ht="33.6" customHeight="1">
      <c r="B34" s="24"/>
      <c r="D34" s="5" t="s">
        <v>40</v>
      </c>
      <c r="E34" s="3">
        <v>0</v>
      </c>
      <c r="F34" s="79"/>
      <c r="G34" s="80"/>
      <c r="H34" s="32">
        <v>0</v>
      </c>
      <c r="I34" s="29">
        <f t="shared" si="0"/>
        <v>0</v>
      </c>
    </row>
    <row r="35" spans="2:9" ht="33.6" customHeight="1" thickBot="1">
      <c r="B35" s="24"/>
      <c r="D35" s="110" t="s">
        <v>30</v>
      </c>
      <c r="E35" s="111"/>
      <c r="F35" s="111"/>
      <c r="G35" s="111"/>
      <c r="H35" s="112"/>
      <c r="I35" s="27">
        <f>SUM(I30:I34)</f>
        <v>40000</v>
      </c>
    </row>
    <row r="36" spans="2:9" ht="34.049999999999997" customHeight="1">
      <c r="B36" s="10"/>
      <c r="D36" s="47" t="s">
        <v>33</v>
      </c>
      <c r="E36" s="11" t="s">
        <v>17</v>
      </c>
      <c r="F36" s="69" t="s">
        <v>16</v>
      </c>
      <c r="G36" s="70"/>
      <c r="H36" s="11" t="s">
        <v>14</v>
      </c>
      <c r="I36" s="12" t="s">
        <v>13</v>
      </c>
    </row>
    <row r="37" spans="2:9" ht="34.049999999999997" customHeight="1">
      <c r="D37" s="5" t="s">
        <v>21</v>
      </c>
      <c r="E37" s="3">
        <v>6</v>
      </c>
      <c r="F37" s="113" t="s">
        <v>85</v>
      </c>
      <c r="G37" s="114"/>
      <c r="H37" s="33">
        <v>360</v>
      </c>
      <c r="I37" s="29">
        <f>(H37*E37)</f>
        <v>2160</v>
      </c>
    </row>
    <row r="38" spans="2:9" ht="34.049999999999997" customHeight="1">
      <c r="D38" s="7" t="s">
        <v>62</v>
      </c>
      <c r="E38" s="13">
        <v>3</v>
      </c>
      <c r="F38" s="36" t="s">
        <v>26</v>
      </c>
      <c r="G38" s="37"/>
      <c r="H38" s="28">
        <v>17000</v>
      </c>
      <c r="I38" s="31">
        <f>H38*E38</f>
        <v>51000</v>
      </c>
    </row>
    <row r="39" spans="2:9" ht="34.049999999999997" customHeight="1">
      <c r="D39" s="5" t="s">
        <v>24</v>
      </c>
      <c r="E39" s="38">
        <v>29</v>
      </c>
      <c r="F39" s="67" t="s">
        <v>61</v>
      </c>
      <c r="G39" s="68"/>
      <c r="H39" s="28">
        <v>10000</v>
      </c>
      <c r="I39" s="31">
        <f>H39*E39</f>
        <v>290000</v>
      </c>
    </row>
    <row r="40" spans="2:9" ht="34.049999999999997" customHeight="1" thickBot="1">
      <c r="D40" s="110" t="s">
        <v>34</v>
      </c>
      <c r="E40" s="111"/>
      <c r="F40" s="111"/>
      <c r="G40" s="111"/>
      <c r="H40" s="112"/>
      <c r="I40" s="27">
        <f>SUM(I37:I39)</f>
        <v>343160</v>
      </c>
    </row>
    <row r="41" spans="2:9" ht="34.049999999999997" customHeight="1">
      <c r="D41" s="107" t="s">
        <v>28</v>
      </c>
      <c r="E41" s="108"/>
      <c r="F41" s="108"/>
      <c r="G41" s="108"/>
      <c r="H41" s="109"/>
      <c r="I41" s="25">
        <f>SUM(I40+I35+I28+I20+I16)</f>
        <v>2710710</v>
      </c>
    </row>
    <row r="42" spans="2:9" ht="34.049999999999997" customHeight="1" thickBot="1">
      <c r="D42" s="85" t="s">
        <v>29</v>
      </c>
      <c r="E42" s="86"/>
      <c r="F42" s="86"/>
      <c r="G42" s="86"/>
      <c r="H42" s="87"/>
      <c r="I42" s="26">
        <f>I9-I41</f>
        <v>5533290</v>
      </c>
    </row>
    <row r="43" spans="2:9" ht="34.049999999999997" customHeight="1">
      <c r="D43" s="119" t="s">
        <v>27</v>
      </c>
      <c r="E43" s="120">
        <v>0.1</v>
      </c>
      <c r="F43" s="81">
        <v>0.25</v>
      </c>
      <c r="G43" s="82"/>
      <c r="H43" s="88">
        <f>F43*I9</f>
        <v>2061000</v>
      </c>
      <c r="I43" s="89"/>
    </row>
    <row r="44" spans="2:9" ht="34.049999999999997" customHeight="1">
      <c r="D44" s="98" t="s">
        <v>47</v>
      </c>
      <c r="E44" s="99">
        <v>0.3</v>
      </c>
      <c r="F44" s="83">
        <f>H44/I9</f>
        <v>0.42118995633187772</v>
      </c>
      <c r="G44" s="84"/>
      <c r="H44" s="90">
        <f>I42-H43</f>
        <v>3472290</v>
      </c>
      <c r="I44" s="91"/>
    </row>
    <row r="45" spans="2:9" ht="34.049999999999997" customHeight="1">
      <c r="D45" s="98" t="s">
        <v>9</v>
      </c>
      <c r="E45" s="99">
        <v>0</v>
      </c>
      <c r="F45" s="83">
        <v>0</v>
      </c>
      <c r="G45" s="84"/>
      <c r="H45" s="90">
        <v>0</v>
      </c>
      <c r="I45" s="91"/>
    </row>
    <row r="46" spans="2:9" ht="34.049999999999997" customHeight="1">
      <c r="D46" s="98" t="s">
        <v>37</v>
      </c>
      <c r="E46" s="99">
        <v>0.02</v>
      </c>
      <c r="F46" s="83">
        <v>0.03</v>
      </c>
      <c r="G46" s="84"/>
      <c r="H46" s="90">
        <f>I9*0.03</f>
        <v>247320</v>
      </c>
      <c r="I46" s="91"/>
    </row>
    <row r="47" spans="2:9" ht="34.049999999999997" customHeight="1" thickBot="1">
      <c r="D47" s="92" t="s">
        <v>18</v>
      </c>
      <c r="E47" s="93"/>
      <c r="F47" s="77">
        <f>H47/I9</f>
        <v>0.39118995633187775</v>
      </c>
      <c r="G47" s="78"/>
      <c r="H47" s="75">
        <f>H44-H46-H45</f>
        <v>3224970</v>
      </c>
      <c r="I47" s="76"/>
    </row>
    <row r="48" spans="2:9" ht="34.049999999999997" customHeight="1">
      <c r="D48" s="1"/>
      <c r="E48" s="1"/>
      <c r="F48" s="1"/>
      <c r="G48" s="1"/>
    </row>
    <row r="49" spans="4:7" ht="34.049999999999997" customHeight="1">
      <c r="D49" s="1"/>
      <c r="E49" s="1"/>
      <c r="F49" s="1"/>
      <c r="G49" s="1"/>
    </row>
    <row r="50" spans="4:7" ht="34.049999999999997" customHeight="1">
      <c r="D50" s="1"/>
      <c r="E50" s="1"/>
      <c r="F50" s="1"/>
      <c r="G50" s="1"/>
    </row>
    <row r="51" spans="4:7" ht="34.049999999999997" customHeight="1">
      <c r="D51" s="1"/>
      <c r="E51" s="1"/>
      <c r="F51" s="1"/>
      <c r="G51" s="1"/>
    </row>
    <row r="52" spans="4:7" ht="34.049999999999997" customHeight="1">
      <c r="D52" s="1"/>
      <c r="E52" s="1"/>
      <c r="F52" s="1"/>
      <c r="G52" s="1"/>
    </row>
    <row r="53" spans="4:7" ht="34.049999999999997" customHeight="1">
      <c r="D53" s="1"/>
      <c r="E53" s="1"/>
      <c r="F53" s="1"/>
      <c r="G53" s="1"/>
    </row>
    <row r="54" spans="4:7" ht="34.049999999999997" customHeight="1">
      <c r="D54" s="1"/>
      <c r="E54" s="1"/>
      <c r="F54" s="1"/>
      <c r="G54" s="1"/>
    </row>
  </sheetData>
  <mergeCells count="49">
    <mergeCell ref="F18:G18"/>
    <mergeCell ref="F37:G37"/>
    <mergeCell ref="D2:I2"/>
    <mergeCell ref="D43:E43"/>
    <mergeCell ref="D44:E44"/>
    <mergeCell ref="E4:G4"/>
    <mergeCell ref="E5:G5"/>
    <mergeCell ref="F6:G6"/>
    <mergeCell ref="F7:G7"/>
    <mergeCell ref="E8:G8"/>
    <mergeCell ref="E9:G9"/>
    <mergeCell ref="E10:G10"/>
    <mergeCell ref="E11:G11"/>
    <mergeCell ref="E12:G12"/>
    <mergeCell ref="F36:G36"/>
    <mergeCell ref="D28:H28"/>
    <mergeCell ref="D20:H20"/>
    <mergeCell ref="H46:I46"/>
    <mergeCell ref="D47:E47"/>
    <mergeCell ref="H3:I8"/>
    <mergeCell ref="D45:E45"/>
    <mergeCell ref="D46:E46"/>
    <mergeCell ref="F34:G34"/>
    <mergeCell ref="E3:G3"/>
    <mergeCell ref="F17:G17"/>
    <mergeCell ref="D16:H16"/>
    <mergeCell ref="D41:H41"/>
    <mergeCell ref="D40:H40"/>
    <mergeCell ref="D35:H35"/>
    <mergeCell ref="F19:G19"/>
    <mergeCell ref="F21:G21"/>
    <mergeCell ref="F23:G23"/>
    <mergeCell ref="F26:G26"/>
    <mergeCell ref="F39:G39"/>
    <mergeCell ref="F29:G29"/>
    <mergeCell ref="F27:G27"/>
    <mergeCell ref="F22:G22"/>
    <mergeCell ref="H47:I47"/>
    <mergeCell ref="F47:G47"/>
    <mergeCell ref="F30:G30"/>
    <mergeCell ref="F33:G33"/>
    <mergeCell ref="F43:G43"/>
    <mergeCell ref="F44:G44"/>
    <mergeCell ref="F45:G45"/>
    <mergeCell ref="F46:G46"/>
    <mergeCell ref="D42:H42"/>
    <mergeCell ref="H43:I43"/>
    <mergeCell ref="H44:I44"/>
    <mergeCell ref="H45:I45"/>
  </mergeCells>
  <dataValidations count="4">
    <dataValidation type="list" allowBlank="1" showInputMessage="1" showErrorMessage="1" sqref="E8" xr:uid="{070D40B5-6350-4B36-9934-3F501FF6F920}">
      <formula1>"Camila Grez,Nataly Hormazábal,otro"</formula1>
    </dataValidation>
    <dataValidation type="list" allowBlank="1" showInputMessage="1" showErrorMessage="1" sqref="E5:G5" xr:uid="{023FF34B-8053-4E98-A7B7-8193631A1092}">
      <formula1>"Curso,Diplomado,Taller,Programa,Charla,Seminario,Otro"</formula1>
    </dataValidation>
    <dataValidation type="list" allowBlank="1" showInputMessage="1" showErrorMessage="1" sqref="F6:G6" xr:uid="{CFCB88D2-6FF5-4638-8292-5329942CC400}">
      <formula1>"Interno,Nuevo,Antigua"</formula1>
    </dataValidation>
    <dataValidation type="list" allowBlank="1" showInputMessage="1" showErrorMessage="1" sqref="E14:E15" xr:uid="{6390281D-F95D-2947-9866-31347C8A069F}">
      <formula1>"EXT,INT"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11E3-0F9D-4099-B1AA-5325E8F8E779}">
  <dimension ref="B1:H7"/>
  <sheetViews>
    <sheetView showGridLines="0" zoomScale="90" zoomScaleNormal="90" workbookViewId="0">
      <selection activeCell="D14" sqref="D14"/>
    </sheetView>
  </sheetViews>
  <sheetFormatPr baseColWidth="10" defaultColWidth="16.09765625" defaultRowHeight="16.8" customHeight="1"/>
  <cols>
    <col min="1" max="1" width="16.09765625" customWidth="1"/>
    <col min="2" max="2" width="61.296875" bestFit="1" customWidth="1"/>
    <col min="3" max="3" width="20.69921875" bestFit="1" customWidth="1"/>
    <col min="6" max="6" width="37.19921875" bestFit="1" customWidth="1"/>
    <col min="7" max="7" width="17.8984375" bestFit="1" customWidth="1"/>
  </cols>
  <sheetData>
    <row r="1" spans="2:8" ht="16.8" customHeight="1">
      <c r="D1" s="1"/>
      <c r="E1" s="1"/>
      <c r="F1" s="1"/>
      <c r="G1" s="1"/>
      <c r="H1" s="1"/>
    </row>
    <row r="2" spans="2:8" ht="16.8" customHeight="1">
      <c r="D2" s="1"/>
      <c r="E2" s="1"/>
      <c r="F2" s="1"/>
      <c r="G2" s="1"/>
      <c r="H2" s="1"/>
    </row>
    <row r="3" spans="2:8" ht="16.8" customHeight="1" thickBot="1">
      <c r="D3" s="1"/>
      <c r="E3" s="1"/>
      <c r="F3" s="1"/>
      <c r="G3" s="1"/>
      <c r="H3" s="1"/>
    </row>
    <row r="4" spans="2:8" ht="16.8" customHeight="1">
      <c r="B4" s="50" t="s">
        <v>48</v>
      </c>
      <c r="C4" s="51" t="s">
        <v>49</v>
      </c>
      <c r="D4" s="51" t="s">
        <v>51</v>
      </c>
      <c r="E4" s="51" t="s">
        <v>50</v>
      </c>
      <c r="F4" s="51" t="s">
        <v>53</v>
      </c>
      <c r="G4" s="52" t="s">
        <v>52</v>
      </c>
      <c r="H4" s="1"/>
    </row>
    <row r="5" spans="2:8" ht="16.8" customHeight="1">
      <c r="B5" s="53" t="s">
        <v>63</v>
      </c>
      <c r="C5" s="48" t="s">
        <v>66</v>
      </c>
      <c r="D5" s="49">
        <v>1</v>
      </c>
      <c r="E5" s="56" t="s">
        <v>68</v>
      </c>
      <c r="F5" s="55">
        <v>45663</v>
      </c>
      <c r="G5" s="54" t="s">
        <v>69</v>
      </c>
      <c r="H5" s="1"/>
    </row>
    <row r="6" spans="2:8" ht="16.8" customHeight="1">
      <c r="B6" s="53" t="s">
        <v>64</v>
      </c>
      <c r="C6" s="48" t="s">
        <v>66</v>
      </c>
      <c r="D6" s="49">
        <v>2</v>
      </c>
      <c r="E6" s="56" t="s">
        <v>68</v>
      </c>
      <c r="F6" s="55">
        <v>45664</v>
      </c>
      <c r="G6" s="54" t="s">
        <v>69</v>
      </c>
      <c r="H6" s="1"/>
    </row>
    <row r="7" spans="2:8" ht="16.8" customHeight="1" thickBot="1">
      <c r="B7" s="61" t="s">
        <v>65</v>
      </c>
      <c r="C7" s="62" t="s">
        <v>67</v>
      </c>
      <c r="D7" s="63">
        <v>3</v>
      </c>
      <c r="E7" s="64" t="s">
        <v>68</v>
      </c>
      <c r="F7" s="65">
        <v>45665</v>
      </c>
      <c r="G7" s="66" t="s">
        <v>69</v>
      </c>
    </row>
  </sheetData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</vt:lpstr>
      <vt:lpstr>Cronograma</vt:lpstr>
    </vt:vector>
  </TitlesOfParts>
  <Company>U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Avalos</dc:creator>
  <cp:lastModifiedBy>camila grez</cp:lastModifiedBy>
  <cp:lastPrinted>2016-09-08T21:24:55Z</cp:lastPrinted>
  <dcterms:created xsi:type="dcterms:W3CDTF">2016-01-07T19:58:46Z</dcterms:created>
  <dcterms:modified xsi:type="dcterms:W3CDTF">2025-03-27T16:35:17Z</dcterms:modified>
</cp:coreProperties>
</file>