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aee088d8a6a65d6/Desktop/PUCV/1. Empresas/Quiñeco/"/>
    </mc:Choice>
  </mc:AlternateContent>
  <xr:revisionPtr revIDLastSave="9" documentId="13_ncr:1_{637C2930-0E46-4776-B7EB-4468C5010DC4}" xr6:coauthVersionLast="47" xr6:coauthVersionMax="47" xr10:uidLastSave="{A6F1B67A-F184-48B0-8611-BF56891D7ACA}"/>
  <bookViews>
    <workbookView xWindow="28680" yWindow="-120" windowWidth="29040" windowHeight="15720" tabRatio="809" xr2:uid="{00000000-000D-0000-FFFF-FFFF00000000}"/>
  </bookViews>
  <sheets>
    <sheet name="PRESUPUESTO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1" i="11" l="1"/>
  <c r="I15" i="11"/>
  <c r="I14" i="11"/>
  <c r="I33" i="11" l="1"/>
  <c r="I16" i="11"/>
  <c r="I26" i="11"/>
  <c r="I25" i="11"/>
  <c r="H38" i="11"/>
  <c r="I23" i="11"/>
  <c r="I34" i="11"/>
  <c r="I29" i="11" l="1"/>
  <c r="I31" i="11"/>
  <c r="I18" i="11"/>
  <c r="I19" i="11" s="1"/>
  <c r="I35" i="11" l="1"/>
  <c r="I36" i="11" s="1"/>
  <c r="I37" i="11" s="1"/>
  <c r="H39" i="11" s="1"/>
  <c r="H42" i="11" l="1"/>
  <c r="F42" i="11" s="1"/>
  <c r="F39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Danilo Avalos</author>
    <author>Usuario</author>
  </authors>
  <commentList>
    <comment ref="E7" authorId="0" shapeId="0" xr:uid="{764366E2-0344-5147-9587-94EED92EA0E2}">
      <text>
        <r>
          <rPr>
            <b/>
            <sz val="9"/>
            <color rgb="FF000000"/>
            <rFont val="Calibri"/>
            <family val="2"/>
          </rPr>
          <t>Danilo Avalos: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RM
</t>
        </r>
        <r>
          <rPr>
            <sz val="9"/>
            <color rgb="FF000000"/>
            <rFont val="Calibri"/>
            <family val="2"/>
          </rPr>
          <t xml:space="preserve">Regiones
</t>
        </r>
        <r>
          <rPr>
            <sz val="9"/>
            <color rgb="FF000000"/>
            <rFont val="Calibri"/>
            <family val="2"/>
          </rPr>
          <t>LATAM</t>
        </r>
      </text>
    </comment>
    <comment ref="F7" authorId="0" shapeId="0" xr:uid="{38D4396F-FA7E-3643-A275-F492920DAAE9}">
      <text>
        <r>
          <rPr>
            <b/>
            <sz val="9"/>
            <color rgb="FF000000"/>
            <rFont val="Calibri"/>
            <family val="2"/>
          </rPr>
          <t>Danilo Avalos: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RM
</t>
        </r>
        <r>
          <rPr>
            <sz val="9"/>
            <color rgb="FF000000"/>
            <rFont val="Calibri"/>
            <family val="2"/>
          </rPr>
          <t xml:space="preserve">Regiones
</t>
        </r>
        <r>
          <rPr>
            <sz val="9"/>
            <color rgb="FF000000"/>
            <rFont val="Calibri"/>
            <family val="2"/>
          </rPr>
          <t>LATAM</t>
        </r>
      </text>
    </comment>
    <comment ref="D31" authorId="1" shapeId="0" xr:uid="{4740169F-92E8-4013-86D3-C30039077DAD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https://articulo.mercadolibre.cl/MLC-637940769-agua-benedictino-500-cc-sin-gas-pack-12-botellas-_JM?matt_tool=35115214&amp;matt_word=&amp;matt_source=google&amp;matt_campaign_id=14572403968&amp;matt_ad_group_id=126603518773&amp;matt_match_type=&amp;matt_network=g&amp;matt_device=c&amp;matt_creative=544459181486&amp;matt_keyword=&amp;matt_ad_position=&amp;matt_ad_type=pla&amp;matt_merchant_id=266046488&amp;matt_product_id=MLC637940769&amp;matt_product_partition_id=1944806289800&amp;matt_target_id=pla-1944806289800&amp;cq_src=google_ads&amp;cq_cmp=14572403968&amp;cq_net=g&amp;cq_plt=gp&amp;cq_med=pla&amp;gad_source=4&amp;gclid=CjwKCAjw2dG1BhB4EiwA998cqGp9JbnRbSyInmfFvsYwdNuZGLdllrt4Zf6cPhqt8hvvehBTdaFTZBoCWyAQAvD_BwE
</t>
        </r>
      </text>
    </comment>
  </commentList>
</comments>
</file>

<file path=xl/sharedStrings.xml><?xml version="1.0" encoding="utf-8"?>
<sst xmlns="http://schemas.openxmlformats.org/spreadsheetml/2006/main" count="80" uniqueCount="65">
  <si>
    <t>Consultor:</t>
  </si>
  <si>
    <t>CECO:</t>
  </si>
  <si>
    <t>Nombre y tipo del Programa:</t>
  </si>
  <si>
    <t>Cliente (Nombre - Nuevo):</t>
  </si>
  <si>
    <t>Zona-Ciudad-País / Fecha Inicio - Término</t>
  </si>
  <si>
    <t>Fecha:</t>
  </si>
  <si>
    <t>Hrs/curso:</t>
  </si>
  <si>
    <t>Nº Total Alumnos:</t>
  </si>
  <si>
    <t>Otro Overhead</t>
  </si>
  <si>
    <t>Tipo de Programa:</t>
  </si>
  <si>
    <t>Valor UF</t>
  </si>
  <si>
    <t>ITEN 1: COSTO DE ACADEMICOS Y DOCENCIA</t>
  </si>
  <si>
    <t>ITEM 2: MATERIALES DE CLASES</t>
  </si>
  <si>
    <t>VALORES TOTALES</t>
  </si>
  <si>
    <t>VALORES</t>
  </si>
  <si>
    <t>Sala</t>
  </si>
  <si>
    <t>DESCRIPCIÓN</t>
  </si>
  <si>
    <t>CANTIDAD</t>
  </si>
  <si>
    <t xml:space="preserve">UTILIDAD FINAL: </t>
  </si>
  <si>
    <t>PRESUPUESTO PUCV - F.M.C</t>
  </si>
  <si>
    <t>INT</t>
  </si>
  <si>
    <t xml:space="preserve">PERSONAL </t>
  </si>
  <si>
    <t>Set Botellas de Agua</t>
  </si>
  <si>
    <t xml:space="preserve">Coffe </t>
  </si>
  <si>
    <t>Sala PUCV</t>
  </si>
  <si>
    <t>KIT</t>
  </si>
  <si>
    <t>Certificados</t>
  </si>
  <si>
    <t>HORAS RELATORÍA</t>
  </si>
  <si>
    <t>UF X HORA</t>
  </si>
  <si>
    <t>VIATICOS</t>
  </si>
  <si>
    <t>Pack de 12 botellas</t>
  </si>
  <si>
    <t>Valor por sesión</t>
  </si>
  <si>
    <t>Inicio y término</t>
  </si>
  <si>
    <t xml:space="preserve">Ceremonia </t>
  </si>
  <si>
    <t>Royalty: PUCV</t>
  </si>
  <si>
    <t>Total Gastos</t>
  </si>
  <si>
    <t>Flujo Bruto (Utilidad Bruta)</t>
  </si>
  <si>
    <t>TOTAL ITEM 4</t>
  </si>
  <si>
    <t>ITEM 3:  SALAS  Y COFFE</t>
  </si>
  <si>
    <t>ITEM 4:COSTO KIFK OFF / COSTO CEREMONIA</t>
  </si>
  <si>
    <t>ITEM 5: OTROS COSTOS</t>
  </si>
  <si>
    <t>TOTAL ITEM 5</t>
  </si>
  <si>
    <t>TOTAL ITEM 1</t>
  </si>
  <si>
    <t>VALOR PROYECTO</t>
  </si>
  <si>
    <t>Flujo Neto (Formación Continua)</t>
  </si>
  <si>
    <t>Comisión consultor</t>
  </si>
  <si>
    <t>Maestro de Ceremónia</t>
  </si>
  <si>
    <t>Fotógrafo</t>
  </si>
  <si>
    <t>Auditorio / Sala</t>
  </si>
  <si>
    <t>Asiste de Ceremonia</t>
  </si>
  <si>
    <t>Relatoría 1 (Antonio Faundez)</t>
  </si>
  <si>
    <t>KIT BÁSICO ( Lápiz - Libreta)</t>
  </si>
  <si>
    <t>Curso Sostenibilidad Tributaria</t>
  </si>
  <si>
    <t>Curso</t>
  </si>
  <si>
    <t>Nuevo</t>
  </si>
  <si>
    <t>Santiago</t>
  </si>
  <si>
    <t>Camila Grez</t>
  </si>
  <si>
    <t>Nota:</t>
  </si>
  <si>
    <t>online</t>
  </si>
  <si>
    <t>Tutor (Francisca Morgan)</t>
  </si>
  <si>
    <t>EXT</t>
  </si>
  <si>
    <t>Traslados</t>
  </si>
  <si>
    <t>Relatoría docente 2 (Manuel Saavedra)</t>
  </si>
  <si>
    <t>Quiñenco</t>
  </si>
  <si>
    <t>08-08-25 al 22-08-25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</si>
</sst>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&quot;$&quot;\-#,##0"/>
    <numFmt numFmtId="44" formatCode="_ &quot;$&quot;* #,##0.00_ ;_ &quot;$&quot;* \-#,##0.00_ ;_ &quot;$&quot;* &quot;-&quot;??_ ;_ @_ "/>
    <numFmt numFmtId="164" formatCode="_-&quot;$&quot;* #,##0_-;\-&quot;$&quot;* #,##0_-;_-&quot;$&quot;* &quot;-&quot;_-;_-@_-"/>
    <numFmt numFmtId="165" formatCode="_-&quot;$&quot;* #,##0.00_-;\-&quot;$&quot;* #,##0.00_-;_-&quot;$&quot;* &quot;-&quot;_-;_-@_-"/>
    <numFmt numFmtId="166" formatCode="#,##0.0"/>
    <numFmt numFmtId="167" formatCode="#,##0.0;[Red]\-#,##0.0"/>
  </numFmts>
  <fonts count="2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20"/>
      <color indexed="8"/>
      <name val="Calibri (Cuerpo)"/>
    </font>
    <font>
      <b/>
      <sz val="20"/>
      <name val="Calibri"/>
      <family val="2"/>
    </font>
    <font>
      <b/>
      <sz val="20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color indexed="8"/>
      <name val="Calibri (Cuerpo)"/>
    </font>
    <font>
      <sz val="48"/>
      <color theme="1"/>
      <name val="Calibri"/>
      <family val="2"/>
    </font>
    <font>
      <b/>
      <sz val="22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4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5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2" fillId="2" borderId="19" xfId="0" applyFont="1" applyFill="1" applyBorder="1"/>
    <xf numFmtId="14" fontId="10" fillId="0" borderId="21" xfId="0" applyNumberFormat="1" applyFont="1" applyFill="1" applyBorder="1" applyAlignment="1">
      <alignment horizontal="left" vertical="center"/>
    </xf>
    <xf numFmtId="0" fontId="12" fillId="2" borderId="26" xfId="0" applyFont="1" applyFill="1" applyBorder="1"/>
    <xf numFmtId="38" fontId="8" fillId="2" borderId="5" xfId="0" applyNumberFormat="1" applyFont="1" applyFill="1" applyBorder="1" applyAlignment="1">
      <alignment horizontal="center"/>
    </xf>
    <xf numFmtId="14" fontId="10" fillId="0" borderId="27" xfId="0" applyNumberFormat="1" applyFont="1" applyFill="1" applyBorder="1" applyAlignment="1">
      <alignment horizontal="left" vertical="center"/>
    </xf>
    <xf numFmtId="0" fontId="0" fillId="0" borderId="0" xfId="0" applyBorder="1"/>
    <xf numFmtId="0" fontId="9" fillId="3" borderId="31" xfId="0" applyFont="1" applyFill="1" applyBorder="1"/>
    <xf numFmtId="0" fontId="9" fillId="4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7" xfId="0" applyFont="1" applyFill="1" applyBorder="1"/>
    <xf numFmtId="38" fontId="10" fillId="0" borderId="15" xfId="0" applyNumberFormat="1" applyFont="1" applyFill="1" applyBorder="1" applyAlignment="1">
      <alignment horizontal="left" vertical="center"/>
    </xf>
    <xf numFmtId="38" fontId="10" fillId="0" borderId="3" xfId="0" applyNumberFormat="1" applyFont="1" applyFill="1" applyBorder="1" applyAlignment="1">
      <alignment horizontal="left" vertical="center"/>
    </xf>
    <xf numFmtId="38" fontId="16" fillId="2" borderId="43" xfId="0" applyNumberFormat="1" applyFont="1" applyFill="1" applyBorder="1" applyAlignment="1">
      <alignment vertical="center" wrapText="1"/>
    </xf>
    <xf numFmtId="38" fontId="16" fillId="2" borderId="44" xfId="0" applyNumberFormat="1" applyFont="1" applyFill="1" applyBorder="1" applyAlignment="1">
      <alignment vertical="center"/>
    </xf>
    <xf numFmtId="38" fontId="16" fillId="2" borderId="44" xfId="0" applyNumberFormat="1" applyFont="1" applyFill="1" applyBorder="1" applyAlignment="1">
      <alignment vertical="center" wrapText="1"/>
    </xf>
    <xf numFmtId="0" fontId="16" fillId="2" borderId="44" xfId="0" applyFont="1" applyFill="1" applyBorder="1"/>
    <xf numFmtId="0" fontId="16" fillId="2" borderId="45" xfId="0" applyFont="1" applyFill="1" applyBorder="1"/>
    <xf numFmtId="0" fontId="20" fillId="0" borderId="0" xfId="0" applyFont="1"/>
    <xf numFmtId="164" fontId="11" fillId="8" borderId="30" xfId="169" applyFont="1" applyFill="1" applyBorder="1" applyAlignment="1">
      <alignment horizontal="center"/>
    </xf>
    <xf numFmtId="164" fontId="11" fillId="8" borderId="25" xfId="169" applyFont="1" applyFill="1" applyBorder="1" applyAlignment="1">
      <alignment horizontal="center"/>
    </xf>
    <xf numFmtId="164" fontId="11" fillId="9" borderId="27" xfId="169" applyFont="1" applyFill="1" applyBorder="1" applyAlignment="1">
      <alignment horizontal="center"/>
    </xf>
    <xf numFmtId="0" fontId="14" fillId="3" borderId="52" xfId="0" applyFont="1" applyFill="1" applyBorder="1" applyAlignment="1">
      <alignment horizontal="center" vertical="center"/>
    </xf>
    <xf numFmtId="164" fontId="21" fillId="2" borderId="2" xfId="169" applyFont="1" applyFill="1" applyBorder="1" applyAlignment="1">
      <alignment horizontal="center"/>
    </xf>
    <xf numFmtId="164" fontId="21" fillId="2" borderId="21" xfId="169" applyFont="1" applyFill="1" applyBorder="1" applyAlignment="1">
      <alignment horizontal="center"/>
    </xf>
    <xf numFmtId="164" fontId="21" fillId="2" borderId="5" xfId="169" applyFont="1" applyFill="1" applyBorder="1" applyAlignment="1">
      <alignment horizontal="center"/>
    </xf>
    <xf numFmtId="164" fontId="21" fillId="2" borderId="27" xfId="169" applyFont="1" applyFill="1" applyBorder="1" applyAlignment="1">
      <alignment horizontal="center"/>
    </xf>
    <xf numFmtId="164" fontId="21" fillId="2" borderId="7" xfId="169" applyFont="1" applyFill="1" applyBorder="1" applyAlignment="1">
      <alignment horizontal="center"/>
    </xf>
    <xf numFmtId="164" fontId="21" fillId="2" borderId="4" xfId="169" applyFont="1" applyFill="1" applyBorder="1" applyAlignment="1">
      <alignment horizontal="center"/>
    </xf>
    <xf numFmtId="0" fontId="11" fillId="4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left"/>
    </xf>
    <xf numFmtId="0" fontId="20" fillId="2" borderId="7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164" fontId="21" fillId="2" borderId="1" xfId="169" applyFont="1" applyFill="1" applyBorder="1" applyAlignment="1">
      <alignment horizontal="center"/>
    </xf>
    <xf numFmtId="0" fontId="26" fillId="12" borderId="15" xfId="0" applyFont="1" applyFill="1" applyBorder="1"/>
    <xf numFmtId="164" fontId="27" fillId="12" borderId="20" xfId="169" applyFont="1" applyFill="1" applyBorder="1" applyAlignment="1">
      <alignment horizontal="left" vertical="center"/>
    </xf>
    <xf numFmtId="6" fontId="0" fillId="0" borderId="0" xfId="0" applyNumberFormat="1"/>
    <xf numFmtId="44" fontId="0" fillId="0" borderId="0" xfId="0" applyNumberFormat="1"/>
    <xf numFmtId="0" fontId="12" fillId="2" borderId="2" xfId="169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66" fontId="1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left"/>
    </xf>
    <xf numFmtId="0" fontId="25" fillId="5" borderId="3" xfId="0" applyFont="1" applyFill="1" applyBorder="1" applyAlignment="1">
      <alignment horizontal="left"/>
    </xf>
    <xf numFmtId="0" fontId="15" fillId="6" borderId="34" xfId="0" applyFont="1" applyFill="1" applyBorder="1" applyAlignment="1">
      <alignment horizontal="center" vertical="center"/>
    </xf>
    <xf numFmtId="0" fontId="15" fillId="6" borderId="17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25" fillId="10" borderId="47" xfId="0" applyFont="1" applyFill="1" applyBorder="1" applyAlignment="1">
      <alignment horizontal="left"/>
    </xf>
    <xf numFmtId="0" fontId="25" fillId="10" borderId="15" xfId="0" applyFont="1" applyFill="1" applyBorder="1" applyAlignment="1">
      <alignment horizontal="left"/>
    </xf>
    <xf numFmtId="38" fontId="10" fillId="0" borderId="14" xfId="0" applyNumberFormat="1" applyFont="1" applyFill="1" applyBorder="1" applyAlignment="1">
      <alignment horizontal="center" vertical="center" wrapText="1"/>
    </xf>
    <xf numFmtId="38" fontId="10" fillId="0" borderId="39" xfId="0" applyNumberFormat="1" applyFont="1" applyFill="1" applyBorder="1" applyAlignment="1">
      <alignment horizontal="center" vertical="center" wrapText="1"/>
    </xf>
    <xf numFmtId="38" fontId="10" fillId="0" borderId="16" xfId="0" applyNumberFormat="1" applyFont="1" applyFill="1" applyBorder="1" applyAlignment="1">
      <alignment horizontal="center" vertical="center"/>
    </xf>
    <xf numFmtId="38" fontId="10" fillId="0" borderId="40" xfId="0" applyNumberFormat="1" applyFont="1" applyFill="1" applyBorder="1" applyAlignment="1">
      <alignment horizontal="center" vertical="center"/>
    </xf>
    <xf numFmtId="38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40" xfId="0" applyNumberFormat="1" applyFont="1" applyFill="1" applyBorder="1" applyAlignment="1">
      <alignment horizontal="center" vertical="center"/>
    </xf>
    <xf numFmtId="14" fontId="10" fillId="0" borderId="14" xfId="0" applyNumberFormat="1" applyFont="1" applyFill="1" applyBorder="1" applyAlignment="1">
      <alignment horizontal="center" vertical="center"/>
    </xf>
    <xf numFmtId="14" fontId="10" fillId="0" borderId="39" xfId="0" applyNumberFormat="1" applyFont="1" applyFill="1" applyBorder="1" applyAlignment="1">
      <alignment horizontal="center" vertical="center"/>
    </xf>
    <xf numFmtId="165" fontId="10" fillId="0" borderId="16" xfId="169" applyNumberFormat="1" applyFont="1" applyFill="1" applyBorder="1" applyAlignment="1">
      <alignment horizontal="left" vertical="center"/>
    </xf>
    <xf numFmtId="165" fontId="10" fillId="0" borderId="40" xfId="169" applyNumberFormat="1" applyFont="1" applyFill="1" applyBorder="1" applyAlignment="1">
      <alignment horizontal="left" vertical="center"/>
    </xf>
    <xf numFmtId="167" fontId="10" fillId="0" borderId="16" xfId="0" applyNumberFormat="1" applyFont="1" applyFill="1" applyBorder="1" applyAlignment="1">
      <alignment horizontal="center" vertical="center"/>
    </xf>
    <xf numFmtId="167" fontId="10" fillId="0" borderId="40" xfId="0" applyNumberFormat="1" applyFont="1" applyFill="1" applyBorder="1" applyAlignment="1">
      <alignment horizontal="center" vertical="center"/>
    </xf>
    <xf numFmtId="38" fontId="10" fillId="0" borderId="41" xfId="0" applyNumberFormat="1" applyFont="1" applyFill="1" applyBorder="1" applyAlignment="1">
      <alignment horizontal="center" vertical="center"/>
    </xf>
    <xf numFmtId="38" fontId="10" fillId="0" borderId="42" xfId="0" applyNumberFormat="1" applyFont="1" applyFill="1" applyBorder="1" applyAlignment="1">
      <alignment horizontal="center" vertical="center"/>
    </xf>
    <xf numFmtId="0" fontId="10" fillId="0" borderId="37" xfId="0" applyNumberFormat="1" applyFont="1" applyFill="1" applyBorder="1" applyAlignment="1">
      <alignment horizontal="center" vertical="center"/>
    </xf>
    <xf numFmtId="0" fontId="10" fillId="0" borderId="38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/>
    </xf>
    <xf numFmtId="38" fontId="8" fillId="9" borderId="23" xfId="0" applyNumberFormat="1" applyFont="1" applyFill="1" applyBorder="1" applyAlignment="1">
      <alignment horizontal="center" vertical="center"/>
    </xf>
    <xf numFmtId="38" fontId="8" fillId="9" borderId="49" xfId="0" applyNumberFormat="1" applyFont="1" applyFill="1" applyBorder="1" applyAlignment="1">
      <alignment horizontal="center" vertical="center"/>
    </xf>
    <xf numFmtId="38" fontId="8" fillId="9" borderId="24" xfId="0" applyNumberFormat="1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left"/>
    </xf>
    <xf numFmtId="0" fontId="25" fillId="7" borderId="50" xfId="0" applyFont="1" applyFill="1" applyBorder="1" applyAlignment="1">
      <alignment horizontal="left"/>
    </xf>
    <xf numFmtId="0" fontId="25" fillId="7" borderId="29" xfId="0" applyFont="1" applyFill="1" applyBorder="1" applyAlignment="1">
      <alignment horizontal="left"/>
    </xf>
    <xf numFmtId="38" fontId="8" fillId="9" borderId="9" xfId="0" applyNumberFormat="1" applyFont="1" applyFill="1" applyBorder="1" applyAlignment="1">
      <alignment horizontal="center" vertical="center"/>
    </xf>
    <xf numFmtId="38" fontId="8" fillId="9" borderId="18" xfId="0" applyNumberFormat="1" applyFont="1" applyFill="1" applyBorder="1" applyAlignment="1">
      <alignment horizontal="center" vertical="center"/>
    </xf>
    <xf numFmtId="38" fontId="8" fillId="9" borderId="51" xfId="0" applyNumberFormat="1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left"/>
    </xf>
    <xf numFmtId="0" fontId="21" fillId="2" borderId="7" xfId="0" applyFont="1" applyFill="1" applyBorder="1" applyAlignment="1">
      <alignment horizontal="left"/>
    </xf>
    <xf numFmtId="0" fontId="14" fillId="3" borderId="35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/>
    </xf>
    <xf numFmtId="0" fontId="21" fillId="2" borderId="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0" fontId="13" fillId="4" borderId="23" xfId="0" applyFont="1" applyFill="1" applyBorder="1" applyAlignment="1">
      <alignment horizontal="left"/>
    </xf>
    <xf numFmtId="0" fontId="13" fillId="4" borderId="49" xfId="0" applyFont="1" applyFill="1" applyBorder="1" applyAlignment="1">
      <alignment horizontal="left"/>
    </xf>
    <xf numFmtId="38" fontId="10" fillId="3" borderId="0" xfId="0" applyNumberFormat="1" applyFont="1" applyFill="1" applyBorder="1" applyAlignment="1">
      <alignment horizontal="left" vertical="top" wrapText="1"/>
    </xf>
    <xf numFmtId="38" fontId="10" fillId="3" borderId="8" xfId="0" applyNumberFormat="1" applyFont="1" applyFill="1" applyBorder="1" applyAlignment="1">
      <alignment horizontal="left" vertical="top" wrapText="1"/>
    </xf>
    <xf numFmtId="38" fontId="10" fillId="3" borderId="18" xfId="0" applyNumberFormat="1" applyFont="1" applyFill="1" applyBorder="1" applyAlignment="1">
      <alignment horizontal="left" vertical="top" wrapText="1"/>
    </xf>
    <xf numFmtId="38" fontId="10" fillId="3" borderId="10" xfId="0" applyNumberFormat="1" applyFont="1" applyFill="1" applyBorder="1" applyAlignment="1">
      <alignment horizontal="left" vertical="top" wrapText="1"/>
    </xf>
    <xf numFmtId="164" fontId="24" fillId="4" borderId="48" xfId="0" applyNumberFormat="1" applyFont="1" applyFill="1" applyBorder="1" applyAlignment="1">
      <alignment horizontal="center"/>
    </xf>
    <xf numFmtId="0" fontId="24" fillId="4" borderId="55" xfId="0" applyFont="1" applyFill="1" applyBorder="1" applyAlignment="1">
      <alignment horizontal="center"/>
    </xf>
    <xf numFmtId="9" fontId="13" fillId="4" borderId="49" xfId="170" applyFont="1" applyFill="1" applyBorder="1" applyAlignment="1">
      <alignment horizontal="center"/>
    </xf>
    <xf numFmtId="9" fontId="13" fillId="4" borderId="24" xfId="170" applyFont="1" applyFill="1" applyBorder="1" applyAlignment="1">
      <alignment horizontal="center"/>
    </xf>
    <xf numFmtId="9" fontId="12" fillId="11" borderId="11" xfId="0" applyNumberFormat="1" applyFont="1" applyFill="1" applyBorder="1" applyAlignment="1">
      <alignment horizontal="center"/>
    </xf>
    <xf numFmtId="9" fontId="12" fillId="11" borderId="15" xfId="0" applyNumberFormat="1" applyFont="1" applyFill="1" applyBorder="1" applyAlignment="1">
      <alignment horizontal="center"/>
    </xf>
    <xf numFmtId="9" fontId="12" fillId="2" borderId="1" xfId="0" applyNumberFormat="1" applyFont="1" applyFill="1" applyBorder="1" applyAlignment="1">
      <alignment horizontal="center"/>
    </xf>
    <xf numFmtId="9" fontId="12" fillId="2" borderId="3" xfId="0" applyNumberFormat="1" applyFont="1" applyFill="1" applyBorder="1" applyAlignment="1">
      <alignment horizontal="center"/>
    </xf>
    <xf numFmtId="0" fontId="25" fillId="7" borderId="23" xfId="0" applyFont="1" applyFill="1" applyBorder="1" applyAlignment="1">
      <alignment horizontal="left"/>
    </xf>
    <xf numFmtId="0" fontId="25" fillId="7" borderId="49" xfId="0" applyFont="1" applyFill="1" applyBorder="1" applyAlignment="1">
      <alignment horizontal="left"/>
    </xf>
    <xf numFmtId="0" fontId="25" fillId="7" borderId="24" xfId="0" applyFont="1" applyFill="1" applyBorder="1" applyAlignment="1">
      <alignment horizontal="left"/>
    </xf>
    <xf numFmtId="164" fontId="11" fillId="11" borderId="46" xfId="169" applyFont="1" applyFill="1" applyBorder="1" applyAlignment="1">
      <alignment horizontal="center"/>
    </xf>
    <xf numFmtId="164" fontId="11" fillId="11" borderId="53" xfId="169" applyFont="1" applyFill="1" applyBorder="1" applyAlignment="1">
      <alignment horizontal="center"/>
    </xf>
    <xf numFmtId="164" fontId="11" fillId="2" borderId="1" xfId="169" applyFont="1" applyFill="1" applyBorder="1" applyAlignment="1">
      <alignment horizontal="center"/>
    </xf>
    <xf numFmtId="164" fontId="11" fillId="2" borderId="54" xfId="169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Moneda [0]" xfId="169" builtinId="7"/>
    <cellStyle name="Normal" xfId="0" builtinId="0"/>
    <cellStyle name="Porcentaje" xfId="170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8DFC-3B58-5D45-B1BA-80E5ABBCC925}">
  <dimension ref="B1:K49"/>
  <sheetViews>
    <sheetView showGridLines="0" tabSelected="1" zoomScale="40" zoomScaleNormal="40" workbookViewId="0">
      <selection activeCell="F26" sqref="F26"/>
    </sheetView>
  </sheetViews>
  <sheetFormatPr baseColWidth="10" defaultColWidth="38.69921875" defaultRowHeight="34.049999999999997" customHeight="1"/>
  <cols>
    <col min="1" max="2" width="14.796875" customWidth="1"/>
    <col min="3" max="3" width="26.796875" customWidth="1"/>
    <col min="4" max="4" width="87.296875" bestFit="1" customWidth="1"/>
    <col min="5" max="5" width="62.69921875" customWidth="1"/>
    <col min="6" max="6" width="55.59765625" bestFit="1" customWidth="1"/>
    <col min="7" max="7" width="55.59765625" customWidth="1"/>
    <col min="8" max="8" width="32.59765625" bestFit="1" customWidth="1"/>
    <col min="9" max="9" width="38.5" customWidth="1"/>
  </cols>
  <sheetData>
    <row r="1" spans="3:11" ht="34.049999999999997" customHeight="1" thickBot="1"/>
    <row r="2" spans="3:11" ht="51" customHeight="1" thickBot="1">
      <c r="D2" s="57" t="s">
        <v>19</v>
      </c>
      <c r="E2" s="58"/>
      <c r="F2" s="58"/>
      <c r="G2" s="58"/>
      <c r="H2" s="59"/>
      <c r="I2" s="60"/>
    </row>
    <row r="3" spans="3:11" ht="34.049999999999997" customHeight="1">
      <c r="C3" s="9"/>
      <c r="D3" s="22" t="s">
        <v>1</v>
      </c>
      <c r="E3" s="78">
        <v>919100</v>
      </c>
      <c r="F3" s="78"/>
      <c r="G3" s="79"/>
      <c r="H3" s="103" t="s">
        <v>57</v>
      </c>
      <c r="I3" s="104"/>
    </row>
    <row r="4" spans="3:11" ht="63" customHeight="1">
      <c r="D4" s="23" t="s">
        <v>2</v>
      </c>
      <c r="E4" s="63" t="s">
        <v>52</v>
      </c>
      <c r="F4" s="63"/>
      <c r="G4" s="64"/>
      <c r="H4" s="103"/>
      <c r="I4" s="104"/>
    </row>
    <row r="5" spans="3:11" ht="34.049999999999997" customHeight="1">
      <c r="D5" s="23" t="s">
        <v>9</v>
      </c>
      <c r="E5" s="65" t="s">
        <v>53</v>
      </c>
      <c r="F5" s="65"/>
      <c r="G5" s="66"/>
      <c r="H5" s="103"/>
      <c r="I5" s="104"/>
    </row>
    <row r="6" spans="3:11" ht="34.049999999999997" customHeight="1">
      <c r="D6" s="23" t="s">
        <v>3</v>
      </c>
      <c r="E6" s="20" t="s">
        <v>63</v>
      </c>
      <c r="F6" s="67" t="s">
        <v>54</v>
      </c>
      <c r="G6" s="66"/>
      <c r="H6" s="103"/>
      <c r="I6" s="104"/>
    </row>
    <row r="7" spans="3:11" ht="34.049999999999997" customHeight="1">
      <c r="D7" s="23" t="s">
        <v>4</v>
      </c>
      <c r="E7" s="21" t="s">
        <v>55</v>
      </c>
      <c r="F7" s="68" t="s">
        <v>64</v>
      </c>
      <c r="G7" s="69"/>
      <c r="H7" s="103"/>
      <c r="I7" s="104"/>
    </row>
    <row r="8" spans="3:11" ht="34.049999999999997" customHeight="1" thickBot="1">
      <c r="D8" s="24" t="s">
        <v>0</v>
      </c>
      <c r="E8" s="65" t="s">
        <v>56</v>
      </c>
      <c r="F8" s="65"/>
      <c r="G8" s="66"/>
      <c r="H8" s="105"/>
      <c r="I8" s="106"/>
    </row>
    <row r="9" spans="3:11" ht="34.049999999999997" customHeight="1">
      <c r="D9" s="25" t="s">
        <v>5</v>
      </c>
      <c r="E9" s="70">
        <v>45866</v>
      </c>
      <c r="F9" s="70"/>
      <c r="G9" s="71"/>
      <c r="H9" s="46" t="s">
        <v>43</v>
      </c>
      <c r="I9" s="47">
        <v>4000000</v>
      </c>
    </row>
    <row r="10" spans="3:11" ht="34.049999999999997" customHeight="1">
      <c r="D10" s="25" t="s">
        <v>10</v>
      </c>
      <c r="E10" s="72">
        <v>39100</v>
      </c>
      <c r="F10" s="72"/>
      <c r="G10" s="73"/>
      <c r="H10" s="18"/>
      <c r="I10" s="5"/>
    </row>
    <row r="11" spans="3:11" ht="34.049999999999997" customHeight="1">
      <c r="D11" s="25" t="s">
        <v>6</v>
      </c>
      <c r="E11" s="74">
        <v>24.5</v>
      </c>
      <c r="F11" s="74"/>
      <c r="G11" s="75"/>
      <c r="H11" s="18"/>
      <c r="I11" s="5"/>
    </row>
    <row r="12" spans="3:11" ht="34.049999999999997" customHeight="1">
      <c r="D12" s="26" t="s">
        <v>7</v>
      </c>
      <c r="E12" s="76">
        <v>28</v>
      </c>
      <c r="F12" s="76"/>
      <c r="G12" s="77"/>
      <c r="H12" s="19"/>
      <c r="I12" s="8"/>
    </row>
    <row r="13" spans="3:11" ht="34.049999999999997" customHeight="1">
      <c r="D13" s="10" t="s">
        <v>11</v>
      </c>
      <c r="E13" s="38" t="s">
        <v>21</v>
      </c>
      <c r="F13" s="17" t="s">
        <v>28</v>
      </c>
      <c r="G13" s="17" t="s">
        <v>27</v>
      </c>
      <c r="H13" s="38" t="s">
        <v>29</v>
      </c>
      <c r="I13" s="39" t="s">
        <v>13</v>
      </c>
    </row>
    <row r="14" spans="3:11" ht="34.049999999999997" customHeight="1">
      <c r="D14" s="4" t="s">
        <v>50</v>
      </c>
      <c r="E14" s="2" t="s">
        <v>20</v>
      </c>
      <c r="F14" s="53">
        <v>3</v>
      </c>
      <c r="G14" s="50">
        <v>4</v>
      </c>
      <c r="H14" s="32">
        <v>50000</v>
      </c>
      <c r="I14" s="33">
        <f>((G14*F14)*E$10)+H14</f>
        <v>519200</v>
      </c>
      <c r="J14" s="48"/>
    </row>
    <row r="15" spans="3:11" ht="34.049999999999997" customHeight="1">
      <c r="D15" s="4" t="s">
        <v>62</v>
      </c>
      <c r="E15" s="2" t="s">
        <v>60</v>
      </c>
      <c r="F15" s="54">
        <v>3</v>
      </c>
      <c r="G15" s="54">
        <v>4</v>
      </c>
      <c r="H15" s="32">
        <v>0</v>
      </c>
      <c r="I15" s="33">
        <f t="shared" ref="I15" si="0">((G15*F15)*E$10)+H15</f>
        <v>469200</v>
      </c>
    </row>
    <row r="16" spans="3:11" ht="34.049999999999997" customHeight="1" thickBot="1">
      <c r="D16" s="84" t="s">
        <v>42</v>
      </c>
      <c r="E16" s="85"/>
      <c r="F16" s="85"/>
      <c r="G16" s="85"/>
      <c r="H16" s="86"/>
      <c r="I16" s="30">
        <f>SUM(I14:I15)</f>
        <v>988400</v>
      </c>
      <c r="K16" s="49"/>
    </row>
    <row r="17" spans="2:9" ht="34.049999999999997" customHeight="1">
      <c r="D17" s="10" t="s">
        <v>12</v>
      </c>
      <c r="E17" s="11" t="s">
        <v>17</v>
      </c>
      <c r="F17" s="80" t="s">
        <v>16</v>
      </c>
      <c r="G17" s="81"/>
      <c r="H17" s="11" t="s">
        <v>14</v>
      </c>
      <c r="I17" s="12" t="s">
        <v>13</v>
      </c>
    </row>
    <row r="18" spans="2:9" ht="34.049999999999997" customHeight="1">
      <c r="D18" s="6" t="s">
        <v>25</v>
      </c>
      <c r="E18" s="7">
        <v>25</v>
      </c>
      <c r="F18" s="93" t="s">
        <v>51</v>
      </c>
      <c r="G18" s="94"/>
      <c r="H18" s="34">
        <v>4500</v>
      </c>
      <c r="I18" s="35">
        <f>H18*E18</f>
        <v>112500</v>
      </c>
    </row>
    <row r="19" spans="2:9" ht="34.049999999999997" customHeight="1" thickBot="1">
      <c r="D19" s="84" t="s">
        <v>37</v>
      </c>
      <c r="E19" s="85"/>
      <c r="F19" s="85"/>
      <c r="G19" s="85"/>
      <c r="H19" s="86"/>
      <c r="I19" s="30">
        <f>SUM(I18)</f>
        <v>112500</v>
      </c>
    </row>
    <row r="20" spans="2:9" ht="34.049999999999997" customHeight="1">
      <c r="D20" s="10" t="s">
        <v>38</v>
      </c>
      <c r="E20" s="13" t="s">
        <v>17</v>
      </c>
      <c r="F20" s="95" t="s">
        <v>16</v>
      </c>
      <c r="G20" s="96"/>
      <c r="H20" s="13" t="s">
        <v>14</v>
      </c>
      <c r="I20" s="14" t="s">
        <v>13</v>
      </c>
    </row>
    <row r="21" spans="2:9" ht="34.049999999999997" customHeight="1">
      <c r="D21" s="4" t="s">
        <v>15</v>
      </c>
      <c r="E21" s="3">
        <v>0</v>
      </c>
      <c r="F21" s="97" t="s">
        <v>24</v>
      </c>
      <c r="G21" s="98"/>
      <c r="H21" s="32">
        <v>0</v>
      </c>
      <c r="I21" s="33">
        <v>0</v>
      </c>
    </row>
    <row r="22" spans="2:9" ht="34.049999999999997" customHeight="1">
      <c r="B22" s="27"/>
      <c r="D22" s="6" t="s">
        <v>23</v>
      </c>
      <c r="E22" s="15">
        <v>0</v>
      </c>
      <c r="F22" s="93" t="s">
        <v>32</v>
      </c>
      <c r="G22" s="94"/>
      <c r="H22" s="34">
        <v>0</v>
      </c>
      <c r="I22" s="35">
        <v>0</v>
      </c>
    </row>
    <row r="23" spans="2:9" ht="34.049999999999997" customHeight="1" thickBot="1">
      <c r="B23" s="27"/>
      <c r="D23" s="84" t="s">
        <v>37</v>
      </c>
      <c r="E23" s="85"/>
      <c r="F23" s="85"/>
      <c r="G23" s="85"/>
      <c r="H23" s="86"/>
      <c r="I23" s="30">
        <f>SUM(I21:I22)</f>
        <v>0</v>
      </c>
    </row>
    <row r="24" spans="2:9" ht="33.6" customHeight="1">
      <c r="B24" s="27"/>
      <c r="D24" s="10" t="s">
        <v>39</v>
      </c>
      <c r="E24" s="13" t="s">
        <v>17</v>
      </c>
      <c r="F24" s="31" t="s">
        <v>16</v>
      </c>
      <c r="G24" s="31"/>
      <c r="H24" s="13" t="s">
        <v>14</v>
      </c>
      <c r="I24" s="14" t="s">
        <v>13</v>
      </c>
    </row>
    <row r="25" spans="2:9" ht="33.6" customHeight="1">
      <c r="B25" s="27"/>
      <c r="D25" s="4" t="s">
        <v>46</v>
      </c>
      <c r="E25" s="3">
        <v>0</v>
      </c>
      <c r="F25" s="82"/>
      <c r="G25" s="83"/>
      <c r="H25" s="45">
        <v>0</v>
      </c>
      <c r="I25" s="33">
        <f>H25</f>
        <v>0</v>
      </c>
    </row>
    <row r="26" spans="2:9" ht="33.6" customHeight="1">
      <c r="B26" s="27"/>
      <c r="D26" s="4" t="s">
        <v>49</v>
      </c>
      <c r="E26" s="3">
        <v>0</v>
      </c>
      <c r="F26" s="43"/>
      <c r="G26" s="44"/>
      <c r="H26" s="36">
        <v>0</v>
      </c>
      <c r="I26" s="35">
        <f>H26</f>
        <v>0</v>
      </c>
    </row>
    <row r="27" spans="2:9" ht="33.6" customHeight="1">
      <c r="B27" s="27"/>
      <c r="D27" s="4" t="s">
        <v>47</v>
      </c>
      <c r="E27" s="3">
        <v>0</v>
      </c>
      <c r="F27" s="82"/>
      <c r="G27" s="83"/>
      <c r="H27" s="36">
        <v>0</v>
      </c>
      <c r="I27" s="35">
        <v>0</v>
      </c>
    </row>
    <row r="28" spans="2:9" ht="33.6" customHeight="1">
      <c r="B28" s="27"/>
      <c r="D28" s="4" t="s">
        <v>48</v>
      </c>
      <c r="E28" s="3">
        <v>0</v>
      </c>
      <c r="F28" s="82" t="s">
        <v>33</v>
      </c>
      <c r="G28" s="83"/>
      <c r="H28" s="36">
        <v>0</v>
      </c>
      <c r="I28" s="35">
        <v>0</v>
      </c>
    </row>
    <row r="29" spans="2:9" ht="33.6" customHeight="1" thickBot="1">
      <c r="B29" s="27"/>
      <c r="D29" s="90" t="s">
        <v>37</v>
      </c>
      <c r="E29" s="91"/>
      <c r="F29" s="91"/>
      <c r="G29" s="91"/>
      <c r="H29" s="92"/>
      <c r="I29" s="30">
        <f>I28+I27+I26+I25</f>
        <v>0</v>
      </c>
    </row>
    <row r="30" spans="2:9" ht="34.049999999999997" customHeight="1">
      <c r="B30" s="9"/>
      <c r="D30" s="10" t="s">
        <v>40</v>
      </c>
      <c r="E30" s="13" t="s">
        <v>17</v>
      </c>
      <c r="F30" s="16" t="s">
        <v>16</v>
      </c>
      <c r="G30" s="16"/>
      <c r="H30" s="13" t="s">
        <v>14</v>
      </c>
      <c r="I30" s="14" t="s">
        <v>13</v>
      </c>
    </row>
    <row r="31" spans="2:9" ht="34.049999999999997" customHeight="1">
      <c r="D31" s="4" t="s">
        <v>22</v>
      </c>
      <c r="E31" s="3">
        <v>0</v>
      </c>
      <c r="F31" s="99" t="s">
        <v>30</v>
      </c>
      <c r="G31" s="100"/>
      <c r="H31" s="37">
        <v>4490</v>
      </c>
      <c r="I31" s="33">
        <f>(H31*E31)*10</f>
        <v>0</v>
      </c>
    </row>
    <row r="32" spans="2:9" ht="34.049999999999997" customHeight="1">
      <c r="D32" s="4" t="s">
        <v>61</v>
      </c>
      <c r="E32" s="3">
        <v>2</v>
      </c>
      <c r="F32" s="51"/>
      <c r="G32" s="52"/>
      <c r="H32" s="37">
        <v>0</v>
      </c>
      <c r="I32" s="33">
        <v>14447</v>
      </c>
    </row>
    <row r="33" spans="4:9" ht="34.049999999999997" customHeight="1">
      <c r="D33" s="6" t="s">
        <v>59</v>
      </c>
      <c r="E33" s="15">
        <v>3</v>
      </c>
      <c r="F33" s="40" t="s">
        <v>31</v>
      </c>
      <c r="G33" s="41"/>
      <c r="H33" s="32">
        <v>16500</v>
      </c>
      <c r="I33" s="35">
        <f>H33*E33</f>
        <v>49500</v>
      </c>
    </row>
    <row r="34" spans="4:9" ht="34.049999999999997" customHeight="1">
      <c r="D34" s="4" t="s">
        <v>26</v>
      </c>
      <c r="E34" s="42">
        <v>0</v>
      </c>
      <c r="F34" s="122" t="s">
        <v>58</v>
      </c>
      <c r="G34" s="123"/>
      <c r="H34" s="32">
        <v>2000</v>
      </c>
      <c r="I34" s="35">
        <f>H34*E34</f>
        <v>0</v>
      </c>
    </row>
    <row r="35" spans="4:9" ht="34.049999999999997" customHeight="1" thickBot="1">
      <c r="D35" s="90" t="s">
        <v>41</v>
      </c>
      <c r="E35" s="91"/>
      <c r="F35" s="91"/>
      <c r="G35" s="91"/>
      <c r="H35" s="92"/>
      <c r="I35" s="30">
        <f>SUM(I31:I34)</f>
        <v>63947</v>
      </c>
    </row>
    <row r="36" spans="4:9" ht="34.049999999999997" customHeight="1">
      <c r="D36" s="87" t="s">
        <v>35</v>
      </c>
      <c r="E36" s="88"/>
      <c r="F36" s="88"/>
      <c r="G36" s="88"/>
      <c r="H36" s="89"/>
      <c r="I36" s="28">
        <f>SUM(I35+I29+I23+I19+I16)</f>
        <v>1164847</v>
      </c>
    </row>
    <row r="37" spans="4:9" ht="34.049999999999997" customHeight="1" thickBot="1">
      <c r="D37" s="115" t="s">
        <v>36</v>
      </c>
      <c r="E37" s="116"/>
      <c r="F37" s="116"/>
      <c r="G37" s="116"/>
      <c r="H37" s="117"/>
      <c r="I37" s="29">
        <f>I9-I36</f>
        <v>2835153</v>
      </c>
    </row>
    <row r="38" spans="4:9" ht="34.049999999999997" customHeight="1">
      <c r="D38" s="61" t="s">
        <v>34</v>
      </c>
      <c r="E38" s="62">
        <v>0.1</v>
      </c>
      <c r="F38" s="111">
        <v>0.25</v>
      </c>
      <c r="G38" s="112"/>
      <c r="H38" s="118">
        <f>F38*I9</f>
        <v>1000000</v>
      </c>
      <c r="I38" s="119"/>
    </row>
    <row r="39" spans="4:9" ht="34.049999999999997" customHeight="1">
      <c r="D39" s="55" t="s">
        <v>44</v>
      </c>
      <c r="E39" s="56">
        <v>0.3</v>
      </c>
      <c r="F39" s="113">
        <f>H39/I9</f>
        <v>0.45878825000000001</v>
      </c>
      <c r="G39" s="114"/>
      <c r="H39" s="120">
        <f>I37-H38</f>
        <v>1835153</v>
      </c>
      <c r="I39" s="121"/>
    </row>
    <row r="40" spans="4:9" ht="34.049999999999997" customHeight="1">
      <c r="D40" s="55" t="s">
        <v>8</v>
      </c>
      <c r="E40" s="56">
        <v>0</v>
      </c>
      <c r="F40" s="113">
        <v>0</v>
      </c>
      <c r="G40" s="114"/>
      <c r="H40" s="120">
        <v>0</v>
      </c>
      <c r="I40" s="121"/>
    </row>
    <row r="41" spans="4:9" ht="34.049999999999997" customHeight="1">
      <c r="D41" s="55" t="s">
        <v>45</v>
      </c>
      <c r="E41" s="56">
        <v>0.02</v>
      </c>
      <c r="F41" s="113">
        <v>0.03</v>
      </c>
      <c r="G41" s="114"/>
      <c r="H41" s="120">
        <f>I9*0.03</f>
        <v>120000</v>
      </c>
      <c r="I41" s="121"/>
    </row>
    <row r="42" spans="4:9" ht="34.049999999999997" customHeight="1" thickBot="1">
      <c r="D42" s="101" t="s">
        <v>18</v>
      </c>
      <c r="E42" s="102"/>
      <c r="F42" s="109">
        <f>H42/I9</f>
        <v>0.42878824999999998</v>
      </c>
      <c r="G42" s="110"/>
      <c r="H42" s="107">
        <f>H39-H41-H40</f>
        <v>1715153</v>
      </c>
      <c r="I42" s="108"/>
    </row>
    <row r="43" spans="4:9" ht="34.049999999999997" customHeight="1">
      <c r="D43" s="1"/>
      <c r="E43" s="1"/>
      <c r="F43" s="1"/>
      <c r="G43" s="1"/>
    </row>
    <row r="44" spans="4:9" ht="34.049999999999997" customHeight="1">
      <c r="D44" s="1"/>
      <c r="E44" s="1"/>
      <c r="F44" s="1"/>
      <c r="G44" s="1"/>
    </row>
    <row r="45" spans="4:9" ht="34.049999999999997" customHeight="1">
      <c r="D45" s="1"/>
      <c r="E45" s="1"/>
      <c r="F45" s="1"/>
      <c r="G45" s="1"/>
    </row>
    <row r="46" spans="4:9" ht="34.049999999999997" customHeight="1">
      <c r="D46" s="1"/>
      <c r="E46" s="1"/>
      <c r="F46" s="1"/>
      <c r="G46" s="1"/>
    </row>
    <row r="47" spans="4:9" ht="34.049999999999997" customHeight="1">
      <c r="D47" s="1"/>
      <c r="E47" s="1"/>
      <c r="F47" s="1"/>
      <c r="G47" s="1"/>
    </row>
    <row r="48" spans="4:9" ht="34.049999999999997" customHeight="1">
      <c r="D48" s="1"/>
      <c r="E48" s="1"/>
      <c r="F48" s="1"/>
      <c r="G48" s="1"/>
    </row>
    <row r="49" spans="4:7" ht="34.049999999999997" customHeight="1">
      <c r="D49" s="1"/>
      <c r="E49" s="1"/>
      <c r="F49" s="1"/>
      <c r="G49" s="1"/>
    </row>
  </sheetData>
  <mergeCells count="44">
    <mergeCell ref="D42:E42"/>
    <mergeCell ref="H3:I8"/>
    <mergeCell ref="H42:I42"/>
    <mergeCell ref="F42:G42"/>
    <mergeCell ref="F25:G25"/>
    <mergeCell ref="F27:G27"/>
    <mergeCell ref="F38:G38"/>
    <mergeCell ref="F39:G39"/>
    <mergeCell ref="F40:G40"/>
    <mergeCell ref="F41:G41"/>
    <mergeCell ref="D37:H37"/>
    <mergeCell ref="H38:I38"/>
    <mergeCell ref="H39:I39"/>
    <mergeCell ref="H40:I40"/>
    <mergeCell ref="H41:I41"/>
    <mergeCell ref="F34:G34"/>
    <mergeCell ref="F28:G28"/>
    <mergeCell ref="D16:H16"/>
    <mergeCell ref="D36:H36"/>
    <mergeCell ref="D35:H35"/>
    <mergeCell ref="D29:H29"/>
    <mergeCell ref="F18:G18"/>
    <mergeCell ref="F20:G20"/>
    <mergeCell ref="F21:G21"/>
    <mergeCell ref="F22:G22"/>
    <mergeCell ref="F31:G31"/>
    <mergeCell ref="D23:H23"/>
    <mergeCell ref="D19:H19"/>
    <mergeCell ref="D40:E40"/>
    <mergeCell ref="D41:E41"/>
    <mergeCell ref="D2:I2"/>
    <mergeCell ref="D38:E38"/>
    <mergeCell ref="D39:E39"/>
    <mergeCell ref="E4:G4"/>
    <mergeCell ref="E5:G5"/>
    <mergeCell ref="F6:G6"/>
    <mergeCell ref="F7:G7"/>
    <mergeCell ref="E8:G8"/>
    <mergeCell ref="E9:G9"/>
    <mergeCell ref="E10:G10"/>
    <mergeCell ref="E11:G11"/>
    <mergeCell ref="E12:G12"/>
    <mergeCell ref="E3:G3"/>
    <mergeCell ref="F17:G17"/>
  </mergeCells>
  <dataValidations count="4">
    <dataValidation type="list" allowBlank="1" showInputMessage="1" showErrorMessage="1" sqref="E8" xr:uid="{070D40B5-6350-4B36-9934-3F501FF6F920}">
      <formula1>"Camila Grez,Nataly Hormazábal,otro"</formula1>
    </dataValidation>
    <dataValidation type="list" allowBlank="1" showInputMessage="1" showErrorMessage="1" sqref="E5:G5" xr:uid="{023FF34B-8053-4E98-A7B7-8193631A1092}">
      <formula1>"Curso,Diplomado,Taller,Programa,Charla,Seminario,Otro"</formula1>
    </dataValidation>
    <dataValidation type="list" allowBlank="1" showInputMessage="1" showErrorMessage="1" sqref="F6:G6" xr:uid="{CFCB88D2-6FF5-4638-8292-5329942CC400}">
      <formula1>"Interno,Nuevo,Antigua"</formula1>
    </dataValidation>
    <dataValidation type="list" allowBlank="1" showInputMessage="1" showErrorMessage="1" sqref="E15" xr:uid="{91417CE1-0CB0-4F64-B15E-7A456F92C6BF}">
      <formula1>"EXT,INT"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</vt:lpstr>
    </vt:vector>
  </TitlesOfParts>
  <Company>U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Avalos</dc:creator>
  <cp:lastModifiedBy>camila grez</cp:lastModifiedBy>
  <cp:lastPrinted>2016-09-08T21:24:55Z</cp:lastPrinted>
  <dcterms:created xsi:type="dcterms:W3CDTF">2016-01-07T19:58:46Z</dcterms:created>
  <dcterms:modified xsi:type="dcterms:W3CDTF">2025-08-11T14:26:04Z</dcterms:modified>
</cp:coreProperties>
</file>