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amilagrez/Desktop/escuela hospitalaria/"/>
    </mc:Choice>
  </mc:AlternateContent>
  <xr:revisionPtr revIDLastSave="0" documentId="13_ncr:1_{FE018DF2-E653-A54D-BDE2-6341CB2B6C14}" xr6:coauthVersionLast="47" xr6:coauthVersionMax="47" xr10:uidLastSave="{00000000-0000-0000-0000-000000000000}"/>
  <bookViews>
    <workbookView xWindow="0" yWindow="620" windowWidth="28820" windowHeight="15600" tabRatio="500" xr2:uid="{00000000-000D-0000-FFFF-FFFF00000000}"/>
  </bookViews>
  <sheets>
    <sheet name="Presupuesto " sheetId="11" r:id="rId1"/>
    <sheet name="Cronograma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1" l="1"/>
  <c r="H43" i="11"/>
  <c r="I23" i="11"/>
  <c r="I14" i="11"/>
  <c r="I35" i="11"/>
  <c r="I22" i="11"/>
  <c r="I15" i="11"/>
  <c r="I36" i="11"/>
  <c r="I18" i="11"/>
  <c r="H40" i="11"/>
  <c r="I27" i="11"/>
  <c r="I28" i="11"/>
  <c r="I29" i="11"/>
  <c r="I30" i="11"/>
  <c r="I26" i="11"/>
  <c r="I33" i="11"/>
  <c r="I20" i="11" l="1"/>
  <c r="I31" i="11"/>
  <c r="I24" i="11"/>
  <c r="I34" i="11"/>
  <c r="I37" i="11" l="1"/>
  <c r="I38" i="11" s="1"/>
  <c r="I39" i="11" l="1"/>
  <c r="H41" i="11" s="1"/>
  <c r="H44" i="11" s="1"/>
  <c r="F44" i="11" l="1"/>
  <c r="F4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Avalos</author>
    <author>Usuario</author>
  </authors>
  <commentList>
    <comment ref="E7" authorId="0" shapeId="0" xr:uid="{764366E2-0344-5147-9587-94EED92EA0E2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F7" authorId="0" shapeId="0" xr:uid="{38D4396F-FA7E-3643-A275-F492920DAAE9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D33" authorId="1" shapeId="0" xr:uid="{4740169F-92E8-4013-86D3-C30039077DA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articulo.mercadolibre.cl/MLC-637940769-agua-benedictino-500-cc-sin-gas-pack-12-botellas-_JM?matt_tool=35115214&amp;matt_word=&amp;matt_source=google&amp;matt_campaign_id=14572403968&amp;matt_ad_group_id=126603518773&amp;matt_match_type=&amp;matt_network=g&amp;matt_device=c&amp;matt_creative=544459181486&amp;matt_keyword=&amp;matt_ad_position=&amp;matt_ad_type=pla&amp;matt_merchant_id=266046488&amp;matt_product_id=MLC637940769&amp;matt_product_partition_id=1944806289800&amp;matt_target_id=pla-1944806289800&amp;cq_src=google_ads&amp;cq_cmp=14572403968&amp;cq_net=g&amp;cq_plt=gp&amp;cq_med=pla&amp;gad_source=4&amp;gclid=CjwKCAjw2dG1BhB4EiwA998cqGp9JbnRbSyInmfFvsYwdNuZGLdllrt4Zf6cPhqt8hvvehBTdaFTZBoCWyAQAvD_BwE
</t>
        </r>
      </text>
    </comment>
    <comment ref="D34" authorId="1" shapeId="0" xr:uid="{58A9CA3D-F5AF-415C-A3C4-DA0AB0B4703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https://www.confiterialamundial.cl/catalogo/promociones/cyberday/bombon-bon-o-bon-chocolate-leche-display-30-unidades/
</t>
        </r>
      </text>
    </comment>
  </commentList>
</comments>
</file>

<file path=xl/sharedStrings.xml><?xml version="1.0" encoding="utf-8"?>
<sst xmlns="http://schemas.openxmlformats.org/spreadsheetml/2006/main" count="96" uniqueCount="76">
  <si>
    <t>Consultor:</t>
  </si>
  <si>
    <t>CECO:</t>
  </si>
  <si>
    <t>Nombre y tipo del Programa:</t>
  </si>
  <si>
    <t>Cliente (Nombre - Nuevo):</t>
  </si>
  <si>
    <t>Zona-Ciudad-País / Fecha Inicio - Término</t>
  </si>
  <si>
    <t>Fecha:</t>
  </si>
  <si>
    <t>Hrs/curso:</t>
  </si>
  <si>
    <t>Nº Total Alumnos:</t>
  </si>
  <si>
    <t>EXT</t>
  </si>
  <si>
    <t>Otro Overhead</t>
  </si>
  <si>
    <t>Tipo de Programa:</t>
  </si>
  <si>
    <t>Valor UF</t>
  </si>
  <si>
    <t>ITEM 2: MATERIALES DE CLASES</t>
  </si>
  <si>
    <t>VALORES TOTALES</t>
  </si>
  <si>
    <t>VALORES</t>
  </si>
  <si>
    <t>DESCRIPCIÓN</t>
  </si>
  <si>
    <t>CANTIDAD</t>
  </si>
  <si>
    <t xml:space="preserve">UTILIDAD FINAL: </t>
  </si>
  <si>
    <t xml:space="preserve">Nota: </t>
  </si>
  <si>
    <t xml:space="preserve">PERSONAL </t>
  </si>
  <si>
    <t>Caja BonoBon</t>
  </si>
  <si>
    <t>Set Botellas de Agua</t>
  </si>
  <si>
    <t>Sala PUCV</t>
  </si>
  <si>
    <t>KIT</t>
  </si>
  <si>
    <t>Certificados</t>
  </si>
  <si>
    <t>UF X HORA</t>
  </si>
  <si>
    <t>Pack de 12 botellas</t>
  </si>
  <si>
    <t>Caja 30 unidades</t>
  </si>
  <si>
    <t>Tutor</t>
  </si>
  <si>
    <t>Valor por sesión</t>
  </si>
  <si>
    <t>Royalty: PUCV</t>
  </si>
  <si>
    <t>Total Gastos</t>
  </si>
  <si>
    <t>Flujo Bruto (Utilidad Bruta)</t>
  </si>
  <si>
    <t>TOTAL ITEM 4</t>
  </si>
  <si>
    <t>ITEM 3:  SALAS  Y COFFE</t>
  </si>
  <si>
    <t>ITEM 4:COSTO KIFK OFF / COSTO CEREMONIA</t>
  </si>
  <si>
    <t>ITEM 5: OTROS COSTOS</t>
  </si>
  <si>
    <t>TOTAL ITEM 5</t>
  </si>
  <si>
    <t>TOTAL ITEM 1</t>
  </si>
  <si>
    <t>VALOR PROYECTO</t>
  </si>
  <si>
    <t>Comisión consultor</t>
  </si>
  <si>
    <t>Maestro de Ceremónia</t>
  </si>
  <si>
    <t>Fotógrafo</t>
  </si>
  <si>
    <t>Auditorio / Sala</t>
  </si>
  <si>
    <t>Asiste de Ceremonia</t>
  </si>
  <si>
    <t>N° HORAS</t>
  </si>
  <si>
    <t>VIÁTICOS</t>
  </si>
  <si>
    <t xml:space="preserve">Plumón - Lápices colores - Papelógrafo </t>
  </si>
  <si>
    <t>Coffee Break</t>
  </si>
  <si>
    <t>ITEM 1: COSTO DE ACADEMICOS Y DOCENCIA</t>
  </si>
  <si>
    <t xml:space="preserve">Flujo Neto </t>
  </si>
  <si>
    <t>Temática</t>
  </si>
  <si>
    <t>Docente</t>
  </si>
  <si>
    <t>Horario</t>
  </si>
  <si>
    <t>N° Clase</t>
  </si>
  <si>
    <t>Modalidad</t>
  </si>
  <si>
    <t>Fecha</t>
  </si>
  <si>
    <t xml:space="preserve">PRESUPUESTO PUCV </t>
  </si>
  <si>
    <t>Docentes</t>
  </si>
  <si>
    <t>movilización</t>
  </si>
  <si>
    <t xml:space="preserve"> Lápiz - Cuaderno</t>
  </si>
  <si>
    <t>Virtual Sincrónico</t>
  </si>
  <si>
    <t>Almuerzo</t>
  </si>
  <si>
    <t>Nuevo</t>
  </si>
  <si>
    <t>SENCE</t>
  </si>
  <si>
    <t>digital</t>
  </si>
  <si>
    <t>Carolina Aravena</t>
  </si>
  <si>
    <t>9:30 a 17:30</t>
  </si>
  <si>
    <t>Presencial</t>
  </si>
  <si>
    <t>14:00 a 16:30</t>
  </si>
  <si>
    <t>Curso Gestión de Neurodivergencias en el Aula: Desafíos y Herramientas para el docente</t>
  </si>
  <si>
    <t>Curso</t>
  </si>
  <si>
    <t>Escuela Hospitalaria</t>
  </si>
  <si>
    <t>Santiago</t>
  </si>
  <si>
    <t>26/12/25 al 29/12/25</t>
  </si>
  <si>
    <t>Camila Grez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</si>
</sst>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&quot;$&quot;* #,##0.00_-;\-&quot;$&quot;* #,##0.00_-;_-&quot;$&quot;* &quot;-&quot;_-;_-@_-"/>
    <numFmt numFmtId="166" formatCode="[$-F800]dddd\,\ mmmm\ dd\,\ yyyy"/>
    <numFmt numFmtId="167" formatCode="[$-F400]h:mm:ss\ AM/PM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0"/>
      <name val="Calibri"/>
      <family val="2"/>
    </font>
    <font>
      <b/>
      <sz val="20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indexed="8"/>
      <name val="Calibri (Cuerpo)"/>
    </font>
    <font>
      <sz val="48"/>
      <color theme="1"/>
      <name val="Calibri"/>
      <family val="2"/>
    </font>
    <font>
      <b/>
      <sz val="22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4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/>
    <xf numFmtId="14" fontId="9" fillId="0" borderId="21" xfId="0" applyNumberFormat="1" applyFont="1" applyBorder="1" applyAlignment="1">
      <alignment horizontal="left" vertical="center"/>
    </xf>
    <xf numFmtId="0" fontId="11" fillId="2" borderId="26" xfId="0" applyFont="1" applyFill="1" applyBorder="1"/>
    <xf numFmtId="38" fontId="8" fillId="2" borderId="5" xfId="0" applyNumberFormat="1" applyFont="1" applyFill="1" applyBorder="1" applyAlignment="1">
      <alignment horizontal="center"/>
    </xf>
    <xf numFmtId="14" fontId="9" fillId="0" borderId="27" xfId="0" applyNumberFormat="1" applyFont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2" borderId="7" xfId="0" applyFont="1" applyFill="1" applyBorder="1"/>
    <xf numFmtId="38" fontId="9" fillId="0" borderId="15" xfId="0" applyNumberFormat="1" applyFont="1" applyBorder="1" applyAlignment="1">
      <alignment horizontal="left" vertical="center"/>
    </xf>
    <xf numFmtId="38" fontId="9" fillId="0" borderId="3" xfId="0" applyNumberFormat="1" applyFont="1" applyBorder="1" applyAlignment="1">
      <alignment horizontal="left" vertical="center"/>
    </xf>
    <xf numFmtId="38" fontId="15" fillId="2" borderId="43" xfId="0" applyNumberFormat="1" applyFont="1" applyFill="1" applyBorder="1" applyAlignment="1">
      <alignment vertical="center" wrapText="1"/>
    </xf>
    <xf numFmtId="38" fontId="15" fillId="2" borderId="44" xfId="0" applyNumberFormat="1" applyFont="1" applyFill="1" applyBorder="1" applyAlignment="1">
      <alignment vertical="center"/>
    </xf>
    <xf numFmtId="38" fontId="15" fillId="2" borderId="44" xfId="0" applyNumberFormat="1" applyFont="1" applyFill="1" applyBorder="1" applyAlignment="1">
      <alignment vertical="center" wrapText="1"/>
    </xf>
    <xf numFmtId="0" fontId="15" fillId="2" borderId="44" xfId="0" applyFont="1" applyFill="1" applyBorder="1"/>
    <xf numFmtId="0" fontId="15" fillId="2" borderId="45" xfId="0" applyFont="1" applyFill="1" applyBorder="1"/>
    <xf numFmtId="0" fontId="19" fillId="0" borderId="0" xfId="0" applyFont="1"/>
    <xf numFmtId="164" fontId="10" fillId="8" borderId="30" xfId="169" applyFont="1" applyFill="1" applyBorder="1" applyAlignment="1">
      <alignment horizontal="center"/>
    </xf>
    <xf numFmtId="164" fontId="10" fillId="8" borderId="25" xfId="169" applyFont="1" applyFill="1" applyBorder="1" applyAlignment="1">
      <alignment horizontal="center"/>
    </xf>
    <xf numFmtId="164" fontId="10" fillId="9" borderId="27" xfId="169" applyFont="1" applyFill="1" applyBorder="1" applyAlignment="1">
      <alignment horizontal="center"/>
    </xf>
    <xf numFmtId="164" fontId="20" fillId="2" borderId="2" xfId="169" applyFont="1" applyFill="1" applyBorder="1" applyAlignment="1">
      <alignment horizontal="center"/>
    </xf>
    <xf numFmtId="164" fontId="20" fillId="2" borderId="21" xfId="169" applyFont="1" applyFill="1" applyBorder="1" applyAlignment="1">
      <alignment horizontal="center"/>
    </xf>
    <xf numFmtId="164" fontId="20" fillId="2" borderId="5" xfId="169" applyFont="1" applyFill="1" applyBorder="1" applyAlignment="1">
      <alignment horizontal="center"/>
    </xf>
    <xf numFmtId="164" fontId="20" fillId="2" borderId="27" xfId="169" applyFont="1" applyFill="1" applyBorder="1" applyAlignment="1">
      <alignment horizontal="center"/>
    </xf>
    <xf numFmtId="164" fontId="20" fillId="2" borderId="7" xfId="169" applyFont="1" applyFill="1" applyBorder="1" applyAlignment="1">
      <alignment horizontal="center"/>
    </xf>
    <xf numFmtId="164" fontId="20" fillId="2" borderId="4" xfId="169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20" fillId="2" borderId="1" xfId="169" applyFont="1" applyFill="1" applyBorder="1" applyAlignment="1">
      <alignment horizontal="center"/>
    </xf>
    <xf numFmtId="0" fontId="25" fillId="12" borderId="15" xfId="0" applyFont="1" applyFill="1" applyBorder="1"/>
    <xf numFmtId="164" fontId="26" fillId="12" borderId="20" xfId="169" applyFont="1" applyFill="1" applyBorder="1" applyAlignment="1">
      <alignment horizontal="left" vertical="center"/>
    </xf>
    <xf numFmtId="164" fontId="20" fillId="2" borderId="55" xfId="169" applyFont="1" applyFill="1" applyBorder="1" applyAlignment="1">
      <alignment horizontal="center"/>
    </xf>
    <xf numFmtId="0" fontId="13" fillId="3" borderId="31" xfId="0" applyFont="1" applyFill="1" applyBorder="1"/>
    <xf numFmtId="164" fontId="23" fillId="4" borderId="48" xfId="0" applyNumberFormat="1" applyFont="1" applyFill="1" applyBorder="1" applyAlignment="1">
      <alignment horizontal="center"/>
    </xf>
    <xf numFmtId="0" fontId="23" fillId="4" borderId="54" xfId="0" applyFont="1" applyFill="1" applyBorder="1" applyAlignment="1">
      <alignment horizontal="center"/>
    </xf>
    <xf numFmtId="9" fontId="12" fillId="4" borderId="49" xfId="170" applyFont="1" applyFill="1" applyBorder="1" applyAlignment="1">
      <alignment horizontal="center"/>
    </xf>
    <xf numFmtId="9" fontId="12" fillId="4" borderId="24" xfId="17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9" fontId="11" fillId="11" borderId="11" xfId="0" applyNumberFormat="1" applyFont="1" applyFill="1" applyBorder="1" applyAlignment="1">
      <alignment horizontal="center"/>
    </xf>
    <xf numFmtId="9" fontId="11" fillId="11" borderId="15" xfId="0" applyNumberFormat="1" applyFont="1" applyFill="1" applyBorder="1" applyAlignment="1">
      <alignment horizontal="center"/>
    </xf>
    <xf numFmtId="9" fontId="11" fillId="2" borderId="1" xfId="0" applyNumberFormat="1" applyFont="1" applyFill="1" applyBorder="1" applyAlignment="1">
      <alignment horizontal="center"/>
    </xf>
    <xf numFmtId="9" fontId="11" fillId="2" borderId="3" xfId="0" applyNumberFormat="1" applyFont="1" applyFill="1" applyBorder="1" applyAlignment="1">
      <alignment horizontal="center"/>
    </xf>
    <xf numFmtId="0" fontId="24" fillId="7" borderId="23" xfId="0" applyFont="1" applyFill="1" applyBorder="1" applyAlignment="1">
      <alignment horizontal="left"/>
    </xf>
    <xf numFmtId="0" fontId="24" fillId="7" borderId="49" xfId="0" applyFont="1" applyFill="1" applyBorder="1" applyAlignment="1">
      <alignment horizontal="left"/>
    </xf>
    <xf numFmtId="0" fontId="24" fillId="7" borderId="24" xfId="0" applyFont="1" applyFill="1" applyBorder="1" applyAlignment="1">
      <alignment horizontal="left"/>
    </xf>
    <xf numFmtId="164" fontId="10" fillId="11" borderId="46" xfId="169" applyFont="1" applyFill="1" applyBorder="1" applyAlignment="1">
      <alignment horizontal="center"/>
    </xf>
    <xf numFmtId="164" fontId="10" fillId="11" borderId="52" xfId="169" applyFont="1" applyFill="1" applyBorder="1" applyAlignment="1">
      <alignment horizontal="center"/>
    </xf>
    <xf numFmtId="164" fontId="10" fillId="2" borderId="1" xfId="169" applyFont="1" applyFill="1" applyBorder="1" applyAlignment="1">
      <alignment horizontal="center"/>
    </xf>
    <xf numFmtId="164" fontId="10" fillId="2" borderId="53" xfId="169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38" fontId="8" fillId="9" borderId="23" xfId="0" applyNumberFormat="1" applyFont="1" applyFill="1" applyBorder="1" applyAlignment="1">
      <alignment horizontal="center" vertical="center"/>
    </xf>
    <xf numFmtId="38" fontId="8" fillId="9" borderId="49" xfId="0" applyNumberFormat="1" applyFont="1" applyFill="1" applyBorder="1" applyAlignment="1">
      <alignment horizontal="center" vertical="center"/>
    </xf>
    <xf numFmtId="38" fontId="8" fillId="9" borderId="24" xfId="0" applyNumberFormat="1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horizontal="left"/>
    </xf>
    <xf numFmtId="0" fontId="24" fillId="7" borderId="50" xfId="0" applyFont="1" applyFill="1" applyBorder="1" applyAlignment="1">
      <alignment horizontal="left"/>
    </xf>
    <xf numFmtId="0" fontId="24" fillId="7" borderId="29" xfId="0" applyFont="1" applyFill="1" applyBorder="1" applyAlignment="1">
      <alignment horizontal="left"/>
    </xf>
    <xf numFmtId="38" fontId="8" fillId="9" borderId="9" xfId="0" applyNumberFormat="1" applyFont="1" applyFill="1" applyBorder="1" applyAlignment="1">
      <alignment horizontal="center" vertical="center"/>
    </xf>
    <xf numFmtId="38" fontId="8" fillId="9" borderId="18" xfId="0" applyNumberFormat="1" applyFont="1" applyFill="1" applyBorder="1" applyAlignment="1">
      <alignment horizontal="center" vertical="center"/>
    </xf>
    <xf numFmtId="38" fontId="8" fillId="9" borderId="51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13" fillId="3" borderId="46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left"/>
    </xf>
    <xf numFmtId="0" fontId="12" fillId="4" borderId="49" xfId="0" applyFont="1" applyFill="1" applyBorder="1" applyAlignment="1">
      <alignment horizontal="left"/>
    </xf>
    <xf numFmtId="38" fontId="9" fillId="3" borderId="0" xfId="0" applyNumberFormat="1" applyFont="1" applyFill="1" applyAlignment="1">
      <alignment horizontal="left" vertical="top"/>
    </xf>
    <xf numFmtId="38" fontId="9" fillId="3" borderId="8" xfId="0" applyNumberFormat="1" applyFont="1" applyFill="1" applyBorder="1" applyAlignment="1">
      <alignment horizontal="left" vertical="top"/>
    </xf>
    <xf numFmtId="38" fontId="9" fillId="3" borderId="18" xfId="0" applyNumberFormat="1" applyFont="1" applyFill="1" applyBorder="1" applyAlignment="1">
      <alignment horizontal="left" vertical="top"/>
    </xf>
    <xf numFmtId="38" fontId="9" fillId="3" borderId="10" xfId="0" applyNumberFormat="1" applyFont="1" applyFill="1" applyBorder="1" applyAlignment="1">
      <alignment horizontal="left" vertical="top"/>
    </xf>
    <xf numFmtId="0" fontId="24" fillId="5" borderId="22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left"/>
    </xf>
    <xf numFmtId="0" fontId="14" fillId="6" borderId="34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24" fillId="10" borderId="47" xfId="0" applyFont="1" applyFill="1" applyBorder="1" applyAlignment="1">
      <alignment horizontal="left"/>
    </xf>
    <xf numFmtId="0" fontId="24" fillId="10" borderId="15" xfId="0" applyFont="1" applyFill="1" applyBorder="1" applyAlignment="1">
      <alignment horizontal="left"/>
    </xf>
    <xf numFmtId="38" fontId="9" fillId="0" borderId="14" xfId="0" applyNumberFormat="1" applyFont="1" applyBorder="1" applyAlignment="1">
      <alignment horizontal="center" vertical="center" wrapText="1"/>
    </xf>
    <xf numFmtId="38" fontId="9" fillId="0" borderId="39" xfId="0" applyNumberFormat="1" applyFont="1" applyBorder="1" applyAlignment="1">
      <alignment horizontal="center" vertical="center" wrapText="1"/>
    </xf>
    <xf numFmtId="38" fontId="9" fillId="0" borderId="16" xfId="0" applyNumberFormat="1" applyFont="1" applyBorder="1" applyAlignment="1">
      <alignment horizontal="center" vertical="center"/>
    </xf>
    <xf numFmtId="38" fontId="9" fillId="0" borderId="40" xfId="0" applyNumberFormat="1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14" fontId="9" fillId="0" borderId="39" xfId="0" applyNumberFormat="1" applyFont="1" applyBorder="1" applyAlignment="1">
      <alignment horizontal="center" vertical="center"/>
    </xf>
    <xf numFmtId="165" fontId="9" fillId="0" borderId="16" xfId="169" applyNumberFormat="1" applyFont="1" applyFill="1" applyBorder="1" applyAlignment="1">
      <alignment horizontal="left" vertical="center"/>
    </xf>
    <xf numFmtId="165" fontId="9" fillId="0" borderId="40" xfId="169" applyNumberFormat="1" applyFont="1" applyFill="1" applyBorder="1" applyAlignment="1">
      <alignment horizontal="left" vertical="center"/>
    </xf>
    <xf numFmtId="38" fontId="9" fillId="0" borderId="41" xfId="0" applyNumberFormat="1" applyFont="1" applyBorder="1" applyAlignment="1">
      <alignment horizontal="center" vertical="center"/>
    </xf>
    <xf numFmtId="38" fontId="9" fillId="0" borderId="42" xfId="0" applyNumberFormat="1" applyFont="1" applyBorder="1" applyAlignment="1">
      <alignment horizontal="center" vertical="center"/>
    </xf>
    <xf numFmtId="0" fontId="27" fillId="12" borderId="57" xfId="0" applyFont="1" applyFill="1" applyBorder="1" applyAlignment="1"/>
    <xf numFmtId="0" fontId="27" fillId="12" borderId="58" xfId="0" applyFont="1" applyFill="1" applyBorder="1" applyAlignment="1"/>
    <xf numFmtId="0" fontId="27" fillId="12" borderId="59" xfId="0" applyFont="1" applyFill="1" applyBorder="1" applyAlignment="1"/>
    <xf numFmtId="0" fontId="0" fillId="0" borderId="60" xfId="0" applyBorder="1" applyAlignment="1"/>
    <xf numFmtId="0" fontId="0" fillId="0" borderId="56" xfId="0" applyBorder="1" applyAlignment="1"/>
    <xf numFmtId="0" fontId="4" fillId="0" borderId="56" xfId="0" applyFont="1" applyBorder="1" applyAlignment="1"/>
    <xf numFmtId="167" fontId="4" fillId="0" borderId="56" xfId="0" applyNumberFormat="1" applyFont="1" applyBorder="1" applyAlignment="1"/>
    <xf numFmtId="166" fontId="4" fillId="0" borderId="56" xfId="0" applyNumberFormat="1" applyFont="1" applyBorder="1" applyAlignment="1"/>
    <xf numFmtId="0" fontId="4" fillId="0" borderId="61" xfId="0" applyFont="1" applyBorder="1" applyAlignment="1"/>
    <xf numFmtId="0" fontId="0" fillId="0" borderId="62" xfId="0" applyBorder="1" applyAlignment="1"/>
    <xf numFmtId="0" fontId="0" fillId="0" borderId="63" xfId="0" applyBorder="1" applyAlignment="1"/>
    <xf numFmtId="0" fontId="4" fillId="0" borderId="63" xfId="0" applyFont="1" applyBorder="1" applyAlignment="1"/>
    <xf numFmtId="167" fontId="4" fillId="0" borderId="63" xfId="0" applyNumberFormat="1" applyFont="1" applyBorder="1" applyAlignment="1"/>
    <xf numFmtId="166" fontId="4" fillId="0" borderId="63" xfId="0" applyNumberFormat="1" applyFont="1" applyBorder="1" applyAlignment="1"/>
    <xf numFmtId="0" fontId="4" fillId="0" borderId="64" xfId="0" applyFont="1" applyBorder="1" applyAlignment="1"/>
    <xf numFmtId="166" fontId="4" fillId="0" borderId="56" xfId="0" applyNumberFormat="1" applyFont="1" applyBorder="1" applyAlignment="1">
      <alignment horizontal="left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Moneda [0]" xfId="169" builtinId="7"/>
    <cellStyle name="Normal" xfId="0" builtinId="0"/>
    <cellStyle name="Porcentaje" xfId="17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8DFC-3B58-5D45-B1BA-80E5ABBCC925}">
  <dimension ref="B1:I51"/>
  <sheetViews>
    <sheetView showGridLines="0" tabSelected="1" topLeftCell="C1" zoomScale="50" zoomScaleNormal="50" workbookViewId="0">
      <selection activeCell="K13" sqref="K13"/>
    </sheetView>
  </sheetViews>
  <sheetFormatPr baseColWidth="10" defaultColWidth="38.6640625" defaultRowHeight="34" customHeight="1" x14ac:dyDescent="0.2"/>
  <cols>
    <col min="1" max="2" width="14.83203125" customWidth="1"/>
    <col min="3" max="3" width="26.83203125" customWidth="1"/>
    <col min="4" max="4" width="87.33203125" bestFit="1" customWidth="1"/>
    <col min="5" max="5" width="62.6640625" customWidth="1"/>
    <col min="6" max="6" width="55.6640625" bestFit="1" customWidth="1"/>
    <col min="7" max="7" width="55.6640625" customWidth="1"/>
    <col min="8" max="8" width="32.6640625" bestFit="1" customWidth="1"/>
    <col min="9" max="9" width="38.5" customWidth="1"/>
  </cols>
  <sheetData>
    <row r="1" spans="4:9" ht="34" customHeight="1" thickBot="1" x14ac:dyDescent="0.25"/>
    <row r="2" spans="4:9" ht="51" customHeight="1" thickBot="1" x14ac:dyDescent="0.25">
      <c r="D2" s="93" t="s">
        <v>57</v>
      </c>
      <c r="E2" s="94"/>
      <c r="F2" s="94"/>
      <c r="G2" s="94"/>
      <c r="H2" s="95"/>
      <c r="I2" s="96"/>
    </row>
    <row r="3" spans="4:9" ht="34" customHeight="1" x14ac:dyDescent="0.2">
      <c r="D3" s="18" t="s">
        <v>1</v>
      </c>
      <c r="E3" s="66"/>
      <c r="F3" s="66"/>
      <c r="G3" s="67"/>
      <c r="H3" s="87" t="s">
        <v>18</v>
      </c>
      <c r="I3" s="88"/>
    </row>
    <row r="4" spans="4:9" ht="63" customHeight="1" x14ac:dyDescent="0.2">
      <c r="D4" s="19" t="s">
        <v>2</v>
      </c>
      <c r="E4" s="99" t="s">
        <v>70</v>
      </c>
      <c r="F4" s="99"/>
      <c r="G4" s="100"/>
      <c r="H4" s="87"/>
      <c r="I4" s="88"/>
    </row>
    <row r="5" spans="4:9" ht="34" customHeight="1" x14ac:dyDescent="0.2">
      <c r="D5" s="19" t="s">
        <v>10</v>
      </c>
      <c r="E5" s="101" t="s">
        <v>71</v>
      </c>
      <c r="F5" s="101"/>
      <c r="G5" s="102"/>
      <c r="H5" s="87"/>
      <c r="I5" s="88"/>
    </row>
    <row r="6" spans="4:9" ht="34" customHeight="1" x14ac:dyDescent="0.2">
      <c r="D6" s="19" t="s">
        <v>3</v>
      </c>
      <c r="E6" s="16" t="s">
        <v>72</v>
      </c>
      <c r="F6" s="103" t="s">
        <v>63</v>
      </c>
      <c r="G6" s="102"/>
      <c r="H6" s="87"/>
      <c r="I6" s="88"/>
    </row>
    <row r="7" spans="4:9" ht="34" customHeight="1" x14ac:dyDescent="0.2">
      <c r="D7" s="19" t="s">
        <v>4</v>
      </c>
      <c r="E7" s="17" t="s">
        <v>73</v>
      </c>
      <c r="F7" s="103" t="s">
        <v>74</v>
      </c>
      <c r="G7" s="102"/>
      <c r="H7" s="87"/>
      <c r="I7" s="88"/>
    </row>
    <row r="8" spans="4:9" ht="34" customHeight="1" thickBot="1" x14ac:dyDescent="0.25">
      <c r="D8" s="20" t="s">
        <v>0</v>
      </c>
      <c r="E8" s="101" t="s">
        <v>75</v>
      </c>
      <c r="F8" s="101"/>
      <c r="G8" s="102"/>
      <c r="H8" s="89"/>
      <c r="I8" s="90"/>
    </row>
    <row r="9" spans="4:9" ht="34" customHeight="1" x14ac:dyDescent="0.35">
      <c r="D9" s="21" t="s">
        <v>5</v>
      </c>
      <c r="E9" s="104">
        <v>45971</v>
      </c>
      <c r="F9" s="104"/>
      <c r="G9" s="105"/>
      <c r="H9" s="41" t="s">
        <v>39</v>
      </c>
      <c r="I9" s="42">
        <v>3800000</v>
      </c>
    </row>
    <row r="10" spans="4:9" ht="34" customHeight="1" x14ac:dyDescent="0.35">
      <c r="D10" s="21" t="s">
        <v>11</v>
      </c>
      <c r="E10" s="106">
        <v>0</v>
      </c>
      <c r="F10" s="106"/>
      <c r="G10" s="107"/>
      <c r="H10" s="14"/>
      <c r="I10" s="6"/>
    </row>
    <row r="11" spans="4:9" ht="34" customHeight="1" x14ac:dyDescent="0.35">
      <c r="D11" s="21" t="s">
        <v>6</v>
      </c>
      <c r="E11" s="101">
        <v>10</v>
      </c>
      <c r="F11" s="101"/>
      <c r="G11" s="102"/>
      <c r="H11" s="14"/>
      <c r="I11" s="6"/>
    </row>
    <row r="12" spans="4:9" ht="34" customHeight="1" x14ac:dyDescent="0.35">
      <c r="D12" s="22" t="s">
        <v>7</v>
      </c>
      <c r="E12" s="108">
        <v>40</v>
      </c>
      <c r="F12" s="108"/>
      <c r="G12" s="109"/>
      <c r="H12" s="15"/>
      <c r="I12" s="9"/>
    </row>
    <row r="13" spans="4:9" ht="34" customHeight="1" x14ac:dyDescent="0.3">
      <c r="D13" s="44" t="s">
        <v>49</v>
      </c>
      <c r="E13" s="33" t="s">
        <v>19</v>
      </c>
      <c r="F13" s="13" t="s">
        <v>25</v>
      </c>
      <c r="G13" s="13" t="s">
        <v>45</v>
      </c>
      <c r="H13" s="33" t="s">
        <v>46</v>
      </c>
      <c r="I13" s="34" t="s">
        <v>13</v>
      </c>
    </row>
    <row r="14" spans="4:9" ht="34" customHeight="1" x14ac:dyDescent="0.35">
      <c r="D14" s="5" t="s">
        <v>58</v>
      </c>
      <c r="E14" s="2" t="s">
        <v>8</v>
      </c>
      <c r="F14" s="4">
        <v>78000</v>
      </c>
      <c r="G14" s="4">
        <v>10</v>
      </c>
      <c r="H14" s="27">
        <v>90000</v>
      </c>
      <c r="I14" s="28">
        <f>F14*G14</f>
        <v>780000</v>
      </c>
    </row>
    <row r="15" spans="4:9" ht="34" customHeight="1" x14ac:dyDescent="0.35">
      <c r="D15" s="5" t="s">
        <v>58</v>
      </c>
      <c r="E15" s="2" t="s">
        <v>8</v>
      </c>
      <c r="F15" s="4">
        <v>0</v>
      </c>
      <c r="G15" s="4">
        <v>0</v>
      </c>
      <c r="H15" s="27">
        <v>0</v>
      </c>
      <c r="I15" s="28">
        <f>G15*F15*E10</f>
        <v>0</v>
      </c>
    </row>
    <row r="16" spans="4:9" ht="34" customHeight="1" thickBot="1" x14ac:dyDescent="0.35">
      <c r="D16" s="70" t="s">
        <v>38</v>
      </c>
      <c r="E16" s="71"/>
      <c r="F16" s="71"/>
      <c r="G16" s="71"/>
      <c r="H16" s="72"/>
      <c r="I16" s="26">
        <f>SUM(I14:I15)+H14</f>
        <v>870000</v>
      </c>
    </row>
    <row r="17" spans="2:9" ht="34" customHeight="1" x14ac:dyDescent="0.3">
      <c r="D17" s="44" t="s">
        <v>12</v>
      </c>
      <c r="E17" s="10" t="s">
        <v>16</v>
      </c>
      <c r="F17" s="68" t="s">
        <v>15</v>
      </c>
      <c r="G17" s="69"/>
      <c r="H17" s="10" t="s">
        <v>14</v>
      </c>
      <c r="I17" s="11" t="s">
        <v>13</v>
      </c>
    </row>
    <row r="18" spans="2:9" ht="34" customHeight="1" x14ac:dyDescent="0.35">
      <c r="D18" s="7" t="s">
        <v>23</v>
      </c>
      <c r="E18" s="8">
        <v>0</v>
      </c>
      <c r="F18" s="79" t="s">
        <v>60</v>
      </c>
      <c r="G18" s="80"/>
      <c r="H18" s="29">
        <v>4500</v>
      </c>
      <c r="I18" s="30">
        <f>H18*E18</f>
        <v>0</v>
      </c>
    </row>
    <row r="19" spans="2:9" ht="34" customHeight="1" x14ac:dyDescent="0.35">
      <c r="D19" s="7" t="s">
        <v>64</v>
      </c>
      <c r="E19" s="8">
        <v>0</v>
      </c>
      <c r="F19" s="79" t="s">
        <v>47</v>
      </c>
      <c r="G19" s="80"/>
      <c r="H19" s="29">
        <v>70000</v>
      </c>
      <c r="I19" s="30"/>
    </row>
    <row r="20" spans="2:9" ht="34" customHeight="1" thickBot="1" x14ac:dyDescent="0.35">
      <c r="D20" s="70" t="s">
        <v>33</v>
      </c>
      <c r="E20" s="71"/>
      <c r="F20" s="71"/>
      <c r="G20" s="71"/>
      <c r="H20" s="72"/>
      <c r="I20" s="26">
        <f>SUM(I18:I19)</f>
        <v>0</v>
      </c>
    </row>
    <row r="21" spans="2:9" ht="34" customHeight="1" x14ac:dyDescent="0.3">
      <c r="D21" s="44" t="s">
        <v>34</v>
      </c>
      <c r="E21" s="10" t="s">
        <v>16</v>
      </c>
      <c r="F21" s="68" t="s">
        <v>15</v>
      </c>
      <c r="G21" s="69"/>
      <c r="H21" s="10" t="s">
        <v>14</v>
      </c>
      <c r="I21" s="11" t="s">
        <v>13</v>
      </c>
    </row>
    <row r="22" spans="2:9" ht="34" customHeight="1" x14ac:dyDescent="0.35">
      <c r="D22" s="5" t="s">
        <v>62</v>
      </c>
      <c r="E22" s="3">
        <v>0</v>
      </c>
      <c r="F22" s="81" t="s">
        <v>22</v>
      </c>
      <c r="G22" s="82"/>
      <c r="H22" s="27">
        <v>12300</v>
      </c>
      <c r="I22" s="28">
        <f>H22*E22*51</f>
        <v>0</v>
      </c>
    </row>
    <row r="23" spans="2:9" ht="34" customHeight="1" x14ac:dyDescent="0.35">
      <c r="B23" s="23"/>
      <c r="D23" s="7" t="s">
        <v>48</v>
      </c>
      <c r="E23" s="12">
        <v>42</v>
      </c>
      <c r="F23" s="79"/>
      <c r="G23" s="80"/>
      <c r="H23" s="29">
        <v>4748</v>
      </c>
      <c r="I23" s="30">
        <f>H23*E23</f>
        <v>199416</v>
      </c>
    </row>
    <row r="24" spans="2:9" ht="34" customHeight="1" thickBot="1" x14ac:dyDescent="0.35">
      <c r="B24" s="23"/>
      <c r="D24" s="70" t="s">
        <v>33</v>
      </c>
      <c r="E24" s="71"/>
      <c r="F24" s="71"/>
      <c r="G24" s="71"/>
      <c r="H24" s="72"/>
      <c r="I24" s="26">
        <f>SUM(I22:I23)</f>
        <v>199416</v>
      </c>
    </row>
    <row r="25" spans="2:9" ht="33.5" customHeight="1" x14ac:dyDescent="0.3">
      <c r="B25" s="23"/>
      <c r="D25" s="44" t="s">
        <v>35</v>
      </c>
      <c r="E25" s="10" t="s">
        <v>16</v>
      </c>
      <c r="F25" s="83" t="s">
        <v>15</v>
      </c>
      <c r="G25" s="84"/>
      <c r="H25" s="10" t="s">
        <v>14</v>
      </c>
      <c r="I25" s="11" t="s">
        <v>13</v>
      </c>
    </row>
    <row r="26" spans="2:9" ht="33.5" customHeight="1" x14ac:dyDescent="0.35">
      <c r="B26" s="23"/>
      <c r="D26" s="5" t="s">
        <v>41</v>
      </c>
      <c r="E26" s="3">
        <v>0</v>
      </c>
      <c r="F26" s="49"/>
      <c r="G26" s="50"/>
      <c r="H26" s="40">
        <v>0</v>
      </c>
      <c r="I26" s="28">
        <f>H26*E26</f>
        <v>0</v>
      </c>
    </row>
    <row r="27" spans="2:9" ht="33.5" customHeight="1" x14ac:dyDescent="0.35">
      <c r="B27" s="23"/>
      <c r="D27" s="5" t="s">
        <v>59</v>
      </c>
      <c r="E27" s="3">
        <v>0</v>
      </c>
      <c r="F27" s="38"/>
      <c r="G27" s="39"/>
      <c r="H27" s="43">
        <v>20000</v>
      </c>
      <c r="I27" s="28">
        <f t="shared" ref="I27:I30" si="0">H27*E27</f>
        <v>0</v>
      </c>
    </row>
    <row r="28" spans="2:9" ht="33.5" customHeight="1" x14ac:dyDescent="0.35">
      <c r="B28" s="23"/>
      <c r="D28" s="5" t="s">
        <v>44</v>
      </c>
      <c r="E28" s="3">
        <v>0</v>
      </c>
      <c r="F28" s="38"/>
      <c r="G28" s="39"/>
      <c r="H28" s="31">
        <v>0</v>
      </c>
      <c r="I28" s="28">
        <f t="shared" si="0"/>
        <v>0</v>
      </c>
    </row>
    <row r="29" spans="2:9" ht="33.5" customHeight="1" x14ac:dyDescent="0.35">
      <c r="B29" s="23"/>
      <c r="D29" s="5" t="s">
        <v>42</v>
      </c>
      <c r="E29" s="3">
        <v>0</v>
      </c>
      <c r="F29" s="49"/>
      <c r="G29" s="50"/>
      <c r="H29" s="31">
        <v>0</v>
      </c>
      <c r="I29" s="28">
        <f t="shared" si="0"/>
        <v>0</v>
      </c>
    </row>
    <row r="30" spans="2:9" ht="33.5" customHeight="1" x14ac:dyDescent="0.35">
      <c r="B30" s="23"/>
      <c r="D30" s="5" t="s">
        <v>43</v>
      </c>
      <c r="E30" s="3">
        <v>0</v>
      </c>
      <c r="F30" s="49"/>
      <c r="G30" s="50"/>
      <c r="H30" s="31">
        <v>0</v>
      </c>
      <c r="I30" s="28">
        <f t="shared" si="0"/>
        <v>0</v>
      </c>
    </row>
    <row r="31" spans="2:9" ht="33.5" customHeight="1" thickBot="1" x14ac:dyDescent="0.35">
      <c r="B31" s="23"/>
      <c r="D31" s="76" t="s">
        <v>33</v>
      </c>
      <c r="E31" s="77"/>
      <c r="F31" s="77"/>
      <c r="G31" s="77"/>
      <c r="H31" s="78"/>
      <c r="I31" s="26">
        <f>SUM(I26:I30)</f>
        <v>0</v>
      </c>
    </row>
    <row r="32" spans="2:9" ht="34" customHeight="1" x14ac:dyDescent="0.3">
      <c r="D32" s="44" t="s">
        <v>36</v>
      </c>
      <c r="E32" s="10" t="s">
        <v>16</v>
      </c>
      <c r="F32" s="83" t="s">
        <v>15</v>
      </c>
      <c r="G32" s="84"/>
      <c r="H32" s="10" t="s">
        <v>14</v>
      </c>
      <c r="I32" s="11" t="s">
        <v>13</v>
      </c>
    </row>
    <row r="33" spans="4:9" ht="34" customHeight="1" x14ac:dyDescent="0.35">
      <c r="D33" s="5" t="s">
        <v>21</v>
      </c>
      <c r="E33" s="3">
        <v>0</v>
      </c>
      <c r="F33" s="62" t="s">
        <v>26</v>
      </c>
      <c r="G33" s="63"/>
      <c r="H33" s="32">
        <v>4000</v>
      </c>
      <c r="I33" s="28">
        <f>(H33*E33)</f>
        <v>0</v>
      </c>
    </row>
    <row r="34" spans="4:9" ht="34" customHeight="1" x14ac:dyDescent="0.35">
      <c r="D34" s="5" t="s">
        <v>20</v>
      </c>
      <c r="E34" s="3">
        <v>0</v>
      </c>
      <c r="F34" s="62" t="s">
        <v>27</v>
      </c>
      <c r="G34" s="63"/>
      <c r="H34" s="32">
        <v>0</v>
      </c>
      <c r="I34" s="28">
        <f>(H34*E34)*10</f>
        <v>0</v>
      </c>
    </row>
    <row r="35" spans="4:9" ht="34" customHeight="1" x14ac:dyDescent="0.35">
      <c r="D35" s="7" t="s">
        <v>28</v>
      </c>
      <c r="E35" s="12">
        <v>2</v>
      </c>
      <c r="F35" s="35" t="s">
        <v>29</v>
      </c>
      <c r="G35" s="36"/>
      <c r="H35" s="27">
        <v>20000</v>
      </c>
      <c r="I35" s="30">
        <f>H35*E35</f>
        <v>40000</v>
      </c>
    </row>
    <row r="36" spans="4:9" ht="34" customHeight="1" x14ac:dyDescent="0.35">
      <c r="D36" s="5" t="s">
        <v>24</v>
      </c>
      <c r="E36" s="37">
        <v>40</v>
      </c>
      <c r="F36" s="64" t="s">
        <v>65</v>
      </c>
      <c r="G36" s="65"/>
      <c r="H36" s="27">
        <v>0</v>
      </c>
      <c r="I36" s="30">
        <f>H36*E36</f>
        <v>0</v>
      </c>
    </row>
    <row r="37" spans="4:9" ht="34" customHeight="1" thickBot="1" x14ac:dyDescent="0.35">
      <c r="D37" s="76" t="s">
        <v>37</v>
      </c>
      <c r="E37" s="77"/>
      <c r="F37" s="77"/>
      <c r="G37" s="77"/>
      <c r="H37" s="78"/>
      <c r="I37" s="26">
        <f>SUM(I33:I36)</f>
        <v>40000</v>
      </c>
    </row>
    <row r="38" spans="4:9" ht="34" customHeight="1" x14ac:dyDescent="0.35">
      <c r="D38" s="73" t="s">
        <v>31</v>
      </c>
      <c r="E38" s="74"/>
      <c r="F38" s="74"/>
      <c r="G38" s="74"/>
      <c r="H38" s="75"/>
      <c r="I38" s="24">
        <f>SUM(I37+I31+I24+I20+I16)</f>
        <v>1109416</v>
      </c>
    </row>
    <row r="39" spans="4:9" ht="34" customHeight="1" thickBot="1" x14ac:dyDescent="0.4">
      <c r="D39" s="55" t="s">
        <v>32</v>
      </c>
      <c r="E39" s="56"/>
      <c r="F39" s="56"/>
      <c r="G39" s="56"/>
      <c r="H39" s="57"/>
      <c r="I39" s="25">
        <f>I9-I38</f>
        <v>2690584</v>
      </c>
    </row>
    <row r="40" spans="4:9" ht="34" customHeight="1" x14ac:dyDescent="0.35">
      <c r="D40" s="97" t="s">
        <v>30</v>
      </c>
      <c r="E40" s="98">
        <v>0.1</v>
      </c>
      <c r="F40" s="51">
        <v>0.25</v>
      </c>
      <c r="G40" s="52"/>
      <c r="H40" s="58">
        <f>F40*I9</f>
        <v>950000</v>
      </c>
      <c r="I40" s="59"/>
    </row>
    <row r="41" spans="4:9" ht="34" customHeight="1" x14ac:dyDescent="0.35">
      <c r="D41" s="91" t="s">
        <v>50</v>
      </c>
      <c r="E41" s="92">
        <v>0.3</v>
      </c>
      <c r="F41" s="53">
        <f>H41/I9</f>
        <v>0.4580484210526316</v>
      </c>
      <c r="G41" s="54"/>
      <c r="H41" s="60">
        <f>I39-H40</f>
        <v>1740584</v>
      </c>
      <c r="I41" s="61"/>
    </row>
    <row r="42" spans="4:9" ht="34" customHeight="1" x14ac:dyDescent="0.35">
      <c r="D42" s="91" t="s">
        <v>9</v>
      </c>
      <c r="E42" s="92">
        <v>0</v>
      </c>
      <c r="F42" s="53">
        <v>0</v>
      </c>
      <c r="G42" s="54"/>
      <c r="H42" s="60">
        <v>0</v>
      </c>
      <c r="I42" s="61"/>
    </row>
    <row r="43" spans="4:9" ht="34" customHeight="1" x14ac:dyDescent="0.35">
      <c r="D43" s="91" t="s">
        <v>40</v>
      </c>
      <c r="E43" s="92">
        <v>0.02</v>
      </c>
      <c r="F43" s="53">
        <v>0.03</v>
      </c>
      <c r="G43" s="54"/>
      <c r="H43" s="60">
        <f>I9*0.03</f>
        <v>114000</v>
      </c>
      <c r="I43" s="61"/>
    </row>
    <row r="44" spans="4:9" ht="34" customHeight="1" thickBot="1" x14ac:dyDescent="0.45">
      <c r="D44" s="85" t="s">
        <v>17</v>
      </c>
      <c r="E44" s="86"/>
      <c r="F44" s="47">
        <f>H44/I9</f>
        <v>0.42804842105263158</v>
      </c>
      <c r="G44" s="48"/>
      <c r="H44" s="45">
        <f>H41-H43-H42</f>
        <v>1626584</v>
      </c>
      <c r="I44" s="46"/>
    </row>
    <row r="45" spans="4:9" ht="34" customHeight="1" x14ac:dyDescent="0.25">
      <c r="D45" s="1"/>
      <c r="E45" s="1"/>
      <c r="F45" s="1"/>
      <c r="G45" s="1"/>
    </row>
    <row r="46" spans="4:9" ht="34" customHeight="1" x14ac:dyDescent="0.25">
      <c r="D46" s="1"/>
      <c r="E46" s="1"/>
      <c r="F46" s="1"/>
      <c r="G46" s="1"/>
    </row>
    <row r="47" spans="4:9" ht="34" customHeight="1" x14ac:dyDescent="0.25">
      <c r="D47" s="1"/>
      <c r="E47" s="1"/>
      <c r="F47" s="1"/>
      <c r="G47" s="1"/>
    </row>
    <row r="48" spans="4:9" ht="34" customHeight="1" x14ac:dyDescent="0.25">
      <c r="D48" s="1"/>
      <c r="E48" s="1"/>
      <c r="F48" s="1"/>
      <c r="G48" s="1"/>
    </row>
    <row r="49" spans="4:7" ht="34" customHeight="1" x14ac:dyDescent="0.25">
      <c r="D49" s="1"/>
      <c r="E49" s="1"/>
      <c r="F49" s="1"/>
      <c r="G49" s="1"/>
    </row>
    <row r="50" spans="4:7" ht="34" customHeight="1" x14ac:dyDescent="0.25">
      <c r="D50" s="1"/>
      <c r="E50" s="1"/>
      <c r="F50" s="1"/>
      <c r="G50" s="1"/>
    </row>
    <row r="51" spans="4:7" ht="34" customHeight="1" x14ac:dyDescent="0.25">
      <c r="D51" s="1"/>
      <c r="E51" s="1"/>
      <c r="F51" s="1"/>
      <c r="G51" s="1"/>
    </row>
  </sheetData>
  <mergeCells count="48">
    <mergeCell ref="D44:E44"/>
    <mergeCell ref="H3:I8"/>
    <mergeCell ref="D42:E42"/>
    <mergeCell ref="D43:E43"/>
    <mergeCell ref="D2:I2"/>
    <mergeCell ref="D40:E40"/>
    <mergeCell ref="D41:E41"/>
    <mergeCell ref="E4:G4"/>
    <mergeCell ref="E5:G5"/>
    <mergeCell ref="F6:G6"/>
    <mergeCell ref="F7:G7"/>
    <mergeCell ref="E8:G8"/>
    <mergeCell ref="E9:G9"/>
    <mergeCell ref="E10:G10"/>
    <mergeCell ref="E11:G11"/>
    <mergeCell ref="E12:G12"/>
    <mergeCell ref="E3:G3"/>
    <mergeCell ref="F17:G17"/>
    <mergeCell ref="D16:H16"/>
    <mergeCell ref="D38:H38"/>
    <mergeCell ref="D37:H37"/>
    <mergeCell ref="D31:H31"/>
    <mergeCell ref="F19:G19"/>
    <mergeCell ref="F21:G21"/>
    <mergeCell ref="F22:G22"/>
    <mergeCell ref="F23:G23"/>
    <mergeCell ref="F33:G33"/>
    <mergeCell ref="D24:H24"/>
    <mergeCell ref="D20:H20"/>
    <mergeCell ref="F18:G18"/>
    <mergeCell ref="F25:G25"/>
    <mergeCell ref="F32:G32"/>
    <mergeCell ref="H44:I44"/>
    <mergeCell ref="F44:G44"/>
    <mergeCell ref="F26:G26"/>
    <mergeCell ref="F29:G29"/>
    <mergeCell ref="F40:G40"/>
    <mergeCell ref="F41:G41"/>
    <mergeCell ref="F42:G42"/>
    <mergeCell ref="F43:G43"/>
    <mergeCell ref="D39:H39"/>
    <mergeCell ref="H40:I40"/>
    <mergeCell ref="H41:I41"/>
    <mergeCell ref="H42:I42"/>
    <mergeCell ref="H43:I43"/>
    <mergeCell ref="F34:G34"/>
    <mergeCell ref="F36:G36"/>
    <mergeCell ref="F30:G30"/>
  </mergeCells>
  <dataValidations count="4">
    <dataValidation type="list" allowBlank="1" showInputMessage="1" showErrorMessage="1" sqref="E8" xr:uid="{070D40B5-6350-4B36-9934-3F501FF6F920}">
      <formula1>"Camila Grez,Nataly Hormazábal,otro"</formula1>
    </dataValidation>
    <dataValidation type="list" allowBlank="1" showInputMessage="1" showErrorMessage="1" sqref="E5:G5" xr:uid="{023FF34B-8053-4E98-A7B7-8193631A1092}">
      <formula1>"Curso,Diplomado,Taller,Programa,Charla,Seminario,Otro"</formula1>
    </dataValidation>
    <dataValidation type="list" allowBlank="1" showInputMessage="1" showErrorMessage="1" sqref="F6:G6" xr:uid="{CFCB88D2-6FF5-4638-8292-5329942CC400}">
      <formula1>"Interno,Nuevo,Antigua"</formula1>
    </dataValidation>
    <dataValidation type="list" allowBlank="1" showInputMessage="1" showErrorMessage="1" sqref="E14:E15" xr:uid="{6390281D-F95D-2947-9866-31347C8A069F}">
      <formula1>"EXT,INT"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11E3-0F9D-4099-B1AA-5325E8F8E779}">
  <dimension ref="B1:H11"/>
  <sheetViews>
    <sheetView showGridLines="0" zoomScale="90" zoomScaleNormal="90" workbookViewId="0">
      <selection activeCell="B27" sqref="B27"/>
    </sheetView>
  </sheetViews>
  <sheetFormatPr baseColWidth="10" defaultColWidth="16.1640625" defaultRowHeight="16" x14ac:dyDescent="0.2"/>
  <cols>
    <col min="1" max="1" width="16.1640625" customWidth="1"/>
    <col min="2" max="2" width="76.6640625" bestFit="1" customWidth="1"/>
    <col min="3" max="3" width="17.33203125" bestFit="1" customWidth="1"/>
    <col min="6" max="6" width="37.1640625" bestFit="1" customWidth="1"/>
    <col min="7" max="7" width="18.6640625" bestFit="1" customWidth="1"/>
  </cols>
  <sheetData>
    <row r="1" spans="2:8" ht="19" x14ac:dyDescent="0.25">
      <c r="D1" s="1"/>
      <c r="E1" s="1"/>
      <c r="F1" s="1"/>
      <c r="G1" s="1"/>
      <c r="H1" s="1"/>
    </row>
    <row r="2" spans="2:8" ht="19" x14ac:dyDescent="0.25">
      <c r="D2" s="1"/>
      <c r="E2" s="1"/>
      <c r="F2" s="1"/>
      <c r="G2" s="1"/>
      <c r="H2" s="1"/>
    </row>
    <row r="3" spans="2:8" ht="20" thickBot="1" x14ac:dyDescent="0.3">
      <c r="D3" s="1"/>
      <c r="E3" s="1"/>
      <c r="F3" s="1"/>
      <c r="G3" s="1"/>
      <c r="H3" s="1"/>
    </row>
    <row r="4" spans="2:8" ht="19" x14ac:dyDescent="0.25">
      <c r="B4" s="110" t="s">
        <v>51</v>
      </c>
      <c r="C4" s="111" t="s">
        <v>52</v>
      </c>
      <c r="D4" s="111" t="s">
        <v>54</v>
      </c>
      <c r="E4" s="111" t="s">
        <v>53</v>
      </c>
      <c r="F4" s="111" t="s">
        <v>56</v>
      </c>
      <c r="G4" s="112" t="s">
        <v>55</v>
      </c>
      <c r="H4" s="1"/>
    </row>
    <row r="5" spans="2:8" ht="19" x14ac:dyDescent="0.25">
      <c r="B5" s="113" t="s">
        <v>70</v>
      </c>
      <c r="C5" s="114" t="s">
        <v>66</v>
      </c>
      <c r="D5" s="115">
        <v>1</v>
      </c>
      <c r="E5" s="116" t="s">
        <v>67</v>
      </c>
      <c r="F5" s="125">
        <v>46017</v>
      </c>
      <c r="G5" s="118" t="s">
        <v>68</v>
      </c>
      <c r="H5" s="1"/>
    </row>
    <row r="6" spans="2:8" ht="19" x14ac:dyDescent="0.25">
      <c r="B6" s="113" t="s">
        <v>70</v>
      </c>
      <c r="C6" s="114" t="s">
        <v>66</v>
      </c>
      <c r="D6" s="115">
        <v>2</v>
      </c>
      <c r="E6" s="116" t="s">
        <v>69</v>
      </c>
      <c r="F6" s="125">
        <v>46020</v>
      </c>
      <c r="G6" s="118" t="s">
        <v>61</v>
      </c>
      <c r="H6" s="1"/>
    </row>
    <row r="7" spans="2:8" ht="19" x14ac:dyDescent="0.25">
      <c r="B7" s="113"/>
      <c r="C7" s="114"/>
      <c r="D7" s="115"/>
      <c r="E7" s="116"/>
      <c r="F7" s="117"/>
      <c r="G7" s="118"/>
    </row>
    <row r="8" spans="2:8" ht="19" x14ac:dyDescent="0.25">
      <c r="B8" s="113"/>
      <c r="C8" s="114"/>
      <c r="D8" s="115"/>
      <c r="E8" s="116"/>
      <c r="F8" s="117"/>
      <c r="G8" s="118"/>
    </row>
    <row r="9" spans="2:8" ht="19" x14ac:dyDescent="0.25">
      <c r="B9" s="113"/>
      <c r="C9" s="114"/>
      <c r="D9" s="115"/>
      <c r="E9" s="116"/>
      <c r="F9" s="117"/>
      <c r="G9" s="118"/>
    </row>
    <row r="10" spans="2:8" ht="19" x14ac:dyDescent="0.25">
      <c r="B10" s="113"/>
      <c r="C10" s="114"/>
      <c r="D10" s="115"/>
      <c r="E10" s="116"/>
      <c r="F10" s="117"/>
      <c r="G10" s="118"/>
    </row>
    <row r="11" spans="2:8" ht="20" thickBot="1" x14ac:dyDescent="0.3">
      <c r="B11" s="119"/>
      <c r="C11" s="120"/>
      <c r="D11" s="121"/>
      <c r="E11" s="122"/>
      <c r="F11" s="123"/>
      <c r="G11" s="124"/>
    </row>
  </sheetData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</vt:lpstr>
      <vt:lpstr>Cronograma</vt:lpstr>
    </vt:vector>
  </TitlesOfParts>
  <Company>U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Avalos</dc:creator>
  <cp:lastModifiedBy>Camila Grez</cp:lastModifiedBy>
  <cp:lastPrinted>2016-09-08T21:24:55Z</cp:lastPrinted>
  <dcterms:created xsi:type="dcterms:W3CDTF">2016-01-07T19:58:46Z</dcterms:created>
  <dcterms:modified xsi:type="dcterms:W3CDTF">2025-11-10T17:57:23Z</dcterms:modified>
</cp:coreProperties>
</file>